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4355" windowHeight="3915" firstSheet="1" activeTab="1"/>
  </bookViews>
  <sheets>
    <sheet name="R1Pairing" sheetId="2" r:id="rId1"/>
    <sheet name="NJVLD" sheetId="5" r:id="rId2"/>
    <sheet name="OLD" sheetId="8" r:id="rId3"/>
    <sheet name="NIPDA" sheetId="6" r:id="rId4"/>
    <sheet name="OIPDA" sheetId="7" r:id="rId5"/>
    <sheet name="MAIN-NPDA" sheetId="1" r:id="rId6"/>
    <sheet name="JNPDA" sheetId="9" r:id="rId7"/>
    <sheet name="ONPDA" sheetId="10" r:id="rId8"/>
    <sheet name="Sheet1" sheetId="11" r:id="rId9"/>
  </sheets>
  <definedNames>
    <definedName name="_xlnm.Print_Area" localSheetId="6">JNPDA!$BP:$BV</definedName>
    <definedName name="_xlnm.Print_Area" localSheetId="5">'MAIN-NPDA'!$BP:$BV</definedName>
    <definedName name="_xlnm.Print_Area" localSheetId="3">NIPDA!$BB:$BH</definedName>
    <definedName name="_xlnm.Print_Area" localSheetId="1">NJVLD!$BB:$BH</definedName>
    <definedName name="_xlnm.Print_Area" localSheetId="4">OIPDA!$BB:$BH</definedName>
    <definedName name="_xlnm.Print_Area" localSheetId="2">OLD!$BB:$BH</definedName>
    <definedName name="_xlnm.Print_Area" localSheetId="7">ONPDA!$BP:$BV</definedName>
    <definedName name="_xlnm.Print_Area" localSheetId="8">Sheet1!$A$1:$B$16</definedName>
  </definedNames>
  <calcPr calcId="145621" concurrentCalc="0"/>
</workbook>
</file>

<file path=xl/calcChain.xml><?xml version="1.0" encoding="utf-8"?>
<calcChain xmlns="http://schemas.openxmlformats.org/spreadsheetml/2006/main">
  <c r="BG27" i="7" l="1"/>
  <c r="BB10" i="7"/>
  <c r="BC10" i="7"/>
  <c r="N10" i="7"/>
  <c r="O10" i="7"/>
  <c r="P10" i="7"/>
  <c r="N9" i="7"/>
  <c r="O9" i="7"/>
  <c r="P9" i="7"/>
  <c r="N11" i="7"/>
  <c r="O11" i="7"/>
  <c r="P11" i="7"/>
  <c r="N12" i="7"/>
  <c r="O12" i="7"/>
  <c r="P12" i="7"/>
  <c r="N13" i="7"/>
  <c r="O13" i="7"/>
  <c r="P13" i="7"/>
  <c r="N14" i="7"/>
  <c r="O14" i="7"/>
  <c r="P14" i="7"/>
  <c r="N15" i="7"/>
  <c r="O15" i="7"/>
  <c r="P15" i="7"/>
  <c r="N16" i="7"/>
  <c r="O16" i="7"/>
  <c r="P16" i="7"/>
  <c r="N17" i="7"/>
  <c r="O17" i="7"/>
  <c r="P17" i="7"/>
  <c r="N18" i="7"/>
  <c r="O18" i="7"/>
  <c r="P18" i="7"/>
  <c r="N19" i="7"/>
  <c r="O19" i="7"/>
  <c r="P19" i="7"/>
  <c r="N20" i="7"/>
  <c r="O20" i="7"/>
  <c r="P20" i="7"/>
  <c r="N21" i="7"/>
  <c r="O21" i="7"/>
  <c r="P21" i="7"/>
  <c r="N22" i="7"/>
  <c r="O22" i="7"/>
  <c r="P22" i="7"/>
  <c r="N23" i="7"/>
  <c r="O23" i="7"/>
  <c r="P23" i="7"/>
  <c r="N24" i="7"/>
  <c r="O24" i="7"/>
  <c r="P24" i="7"/>
  <c r="N25" i="7"/>
  <c r="O25" i="7"/>
  <c r="P25" i="7"/>
  <c r="N26" i="7"/>
  <c r="O26" i="7"/>
  <c r="P26" i="7"/>
  <c r="N27" i="7"/>
  <c r="O27" i="7"/>
  <c r="P27" i="7"/>
  <c r="N28" i="7"/>
  <c r="O28" i="7"/>
  <c r="P28" i="7"/>
  <c r="N29" i="7"/>
  <c r="O29" i="7"/>
  <c r="P29" i="7"/>
  <c r="N30" i="7"/>
  <c r="O30" i="7"/>
  <c r="P30" i="7"/>
  <c r="Q10" i="7"/>
  <c r="W10" i="7"/>
  <c r="X10" i="7"/>
  <c r="AM10" i="7"/>
  <c r="AN10" i="7"/>
  <c r="AO10" i="7"/>
  <c r="Y10" i="7"/>
  <c r="Z10" i="7"/>
  <c r="Q9" i="7"/>
  <c r="W9" i="7"/>
  <c r="X9" i="7"/>
  <c r="AM9" i="7"/>
  <c r="AN9" i="7"/>
  <c r="AO9" i="7"/>
  <c r="Y9" i="7"/>
  <c r="Z9" i="7"/>
  <c r="Q11" i="7"/>
  <c r="W11" i="7"/>
  <c r="X11" i="7"/>
  <c r="AM11" i="7"/>
  <c r="AN11" i="7"/>
  <c r="AO11" i="7"/>
  <c r="Y11" i="7"/>
  <c r="Z11" i="7"/>
  <c r="Q12" i="7"/>
  <c r="W12" i="7"/>
  <c r="X12" i="7"/>
  <c r="AM12" i="7"/>
  <c r="AN12" i="7"/>
  <c r="AO12" i="7"/>
  <c r="Y12" i="7"/>
  <c r="Z12" i="7"/>
  <c r="Q13" i="7"/>
  <c r="W13" i="7"/>
  <c r="X13" i="7"/>
  <c r="AM13" i="7"/>
  <c r="AN13" i="7"/>
  <c r="AO13" i="7"/>
  <c r="Y13" i="7"/>
  <c r="Z13" i="7"/>
  <c r="Q14" i="7"/>
  <c r="W14" i="7"/>
  <c r="X14" i="7"/>
  <c r="AM14" i="7"/>
  <c r="AN14" i="7"/>
  <c r="AO14" i="7"/>
  <c r="Y14" i="7"/>
  <c r="Z14" i="7"/>
  <c r="Q15" i="7"/>
  <c r="W15" i="7"/>
  <c r="X15" i="7"/>
  <c r="AM15" i="7"/>
  <c r="AN15" i="7"/>
  <c r="AO15" i="7"/>
  <c r="Y15" i="7"/>
  <c r="Z15" i="7"/>
  <c r="Q16" i="7"/>
  <c r="W16" i="7"/>
  <c r="X16" i="7"/>
  <c r="AM16" i="7"/>
  <c r="AN16" i="7"/>
  <c r="AO16" i="7"/>
  <c r="Y16" i="7"/>
  <c r="Z16" i="7"/>
  <c r="Q17" i="7"/>
  <c r="W17" i="7"/>
  <c r="X17" i="7"/>
  <c r="AM17" i="7"/>
  <c r="AN17" i="7"/>
  <c r="AO17" i="7"/>
  <c r="Y17" i="7"/>
  <c r="Z17" i="7"/>
  <c r="Q18" i="7"/>
  <c r="W18" i="7"/>
  <c r="X18" i="7"/>
  <c r="AM18" i="7"/>
  <c r="AN18" i="7"/>
  <c r="AO18" i="7"/>
  <c r="Y18" i="7"/>
  <c r="Z18" i="7"/>
  <c r="Q19" i="7"/>
  <c r="U19" i="7"/>
  <c r="W19" i="7"/>
  <c r="X19" i="7"/>
  <c r="AM19" i="7"/>
  <c r="AN19" i="7"/>
  <c r="AO19" i="7"/>
  <c r="Y19" i="7"/>
  <c r="Z19" i="7"/>
  <c r="Q20" i="7"/>
  <c r="W20" i="7"/>
  <c r="X20" i="7"/>
  <c r="AM20" i="7"/>
  <c r="AN20" i="7"/>
  <c r="AO20" i="7"/>
  <c r="Y20" i="7"/>
  <c r="Z20" i="7"/>
  <c r="Q21" i="7"/>
  <c r="W21" i="7"/>
  <c r="X21" i="7"/>
  <c r="AM21" i="7"/>
  <c r="AN21" i="7"/>
  <c r="AO21" i="7"/>
  <c r="Y21" i="7"/>
  <c r="Z21" i="7"/>
  <c r="Q22" i="7"/>
  <c r="W22" i="7"/>
  <c r="X22" i="7"/>
  <c r="AM22" i="7"/>
  <c r="AN22" i="7"/>
  <c r="AO22" i="7"/>
  <c r="Y22" i="7"/>
  <c r="Z22" i="7"/>
  <c r="Q23" i="7"/>
  <c r="U23" i="7"/>
  <c r="W23" i="7"/>
  <c r="X23" i="7"/>
  <c r="AM23" i="7"/>
  <c r="AN23" i="7"/>
  <c r="AO23" i="7"/>
  <c r="Y23" i="7"/>
  <c r="Z23" i="7"/>
  <c r="Q24" i="7"/>
  <c r="W24" i="7"/>
  <c r="X24" i="7"/>
  <c r="AM24" i="7"/>
  <c r="AN24" i="7"/>
  <c r="AO24" i="7"/>
  <c r="Y24" i="7"/>
  <c r="Z24" i="7"/>
  <c r="Q25" i="7"/>
  <c r="W25" i="7"/>
  <c r="X25" i="7"/>
  <c r="AM25" i="7"/>
  <c r="AN25" i="7"/>
  <c r="AO25" i="7"/>
  <c r="Y25" i="7"/>
  <c r="Z25" i="7"/>
  <c r="Q26" i="7"/>
  <c r="W26" i="7"/>
  <c r="X26" i="7"/>
  <c r="AM26" i="7"/>
  <c r="AN26" i="7"/>
  <c r="AO26" i="7"/>
  <c r="Y26" i="7"/>
  <c r="Z26" i="7"/>
  <c r="Q27" i="7"/>
  <c r="W27" i="7"/>
  <c r="X27" i="7"/>
  <c r="AM27" i="7"/>
  <c r="AN27" i="7"/>
  <c r="AO27" i="7"/>
  <c r="Y27" i="7"/>
  <c r="Z27" i="7"/>
  <c r="Q28" i="7"/>
  <c r="W28" i="7"/>
  <c r="X28" i="7"/>
  <c r="AM28" i="7"/>
  <c r="AN28" i="7"/>
  <c r="AO28" i="7"/>
  <c r="Y28" i="7"/>
  <c r="Z28" i="7"/>
  <c r="Q29" i="7"/>
  <c r="W29" i="7"/>
  <c r="X29" i="7"/>
  <c r="AM29" i="7"/>
  <c r="AN29" i="7"/>
  <c r="AO29" i="7"/>
  <c r="Y29" i="7"/>
  <c r="Z29" i="7"/>
  <c r="Q30" i="7"/>
  <c r="W30" i="7"/>
  <c r="X30" i="7"/>
  <c r="AM30" i="7"/>
  <c r="AN30" i="7"/>
  <c r="AO30" i="7"/>
  <c r="Y30" i="7"/>
  <c r="Z30" i="7"/>
  <c r="AA10" i="7"/>
  <c r="AG10" i="7"/>
  <c r="BD10" i="7"/>
  <c r="BE10" i="7"/>
  <c r="BG10" i="7"/>
  <c r="BB11" i="7"/>
  <c r="BC11" i="7"/>
  <c r="AA11" i="7"/>
  <c r="AG11" i="7"/>
  <c r="BD11" i="7"/>
  <c r="BE11" i="7"/>
  <c r="BG11" i="7"/>
  <c r="BB12" i="7"/>
  <c r="BC12" i="7"/>
  <c r="AA12" i="7"/>
  <c r="AG12" i="7"/>
  <c r="BD12" i="7"/>
  <c r="BE12" i="7"/>
  <c r="BG12" i="7"/>
  <c r="BB13" i="7"/>
  <c r="BC13" i="7"/>
  <c r="AA13" i="7"/>
  <c r="AG13" i="7"/>
  <c r="BD13" i="7"/>
  <c r="BE13" i="7"/>
  <c r="BG13" i="7"/>
  <c r="BB14" i="7"/>
  <c r="BC14" i="7"/>
  <c r="AA14" i="7"/>
  <c r="AG14" i="7"/>
  <c r="BD14" i="7"/>
  <c r="BE14" i="7"/>
  <c r="BG14" i="7"/>
  <c r="BB15" i="7"/>
  <c r="BC15" i="7"/>
  <c r="AA15" i="7"/>
  <c r="AG15" i="7"/>
  <c r="BD15" i="7"/>
  <c r="BE15" i="7"/>
  <c r="BG15" i="7"/>
  <c r="BB16" i="7"/>
  <c r="BC16" i="7"/>
  <c r="AA16" i="7"/>
  <c r="AG16" i="7"/>
  <c r="BD16" i="7"/>
  <c r="BE16" i="7"/>
  <c r="BG16" i="7"/>
  <c r="BB17" i="7"/>
  <c r="BC17" i="7"/>
  <c r="AA17" i="7"/>
  <c r="AG17" i="7"/>
  <c r="BD17" i="7"/>
  <c r="BE17" i="7"/>
  <c r="BG17" i="7"/>
  <c r="BB18" i="7"/>
  <c r="BC18" i="7"/>
  <c r="AA18" i="7"/>
  <c r="AG18" i="7"/>
  <c r="BD18" i="7"/>
  <c r="BE18" i="7"/>
  <c r="BG18" i="7"/>
  <c r="BB19" i="7"/>
  <c r="BC19" i="7"/>
  <c r="AA19" i="7"/>
  <c r="AG19" i="7"/>
  <c r="BD19" i="7"/>
  <c r="BE19" i="7"/>
  <c r="BG19" i="7"/>
  <c r="BB20" i="7"/>
  <c r="BC20" i="7"/>
  <c r="AA20" i="7"/>
  <c r="AG20" i="7"/>
  <c r="BD20" i="7"/>
  <c r="BE20" i="7"/>
  <c r="BG20" i="7"/>
  <c r="BB21" i="7"/>
  <c r="BC21" i="7"/>
  <c r="AA21" i="7"/>
  <c r="AG21" i="7"/>
  <c r="BD21" i="7"/>
  <c r="BE21" i="7"/>
  <c r="BG21" i="7"/>
  <c r="BB22" i="7"/>
  <c r="BC22" i="7"/>
  <c r="AA22" i="7"/>
  <c r="AG22" i="7"/>
  <c r="BD22" i="7"/>
  <c r="BE22" i="7"/>
  <c r="BG22" i="7"/>
  <c r="BB23" i="7"/>
  <c r="BC23" i="7"/>
  <c r="AA23" i="7"/>
  <c r="AG23" i="7"/>
  <c r="BD23" i="7"/>
  <c r="BE23" i="7"/>
  <c r="BG23" i="7"/>
  <c r="BB24" i="7"/>
  <c r="BC24" i="7"/>
  <c r="AA24" i="7"/>
  <c r="AG24" i="7"/>
  <c r="BD24" i="7"/>
  <c r="BE24" i="7"/>
  <c r="BG24" i="7"/>
  <c r="BB25" i="7"/>
  <c r="BC25" i="7"/>
  <c r="AA25" i="7"/>
  <c r="AG25" i="7"/>
  <c r="BD25" i="7"/>
  <c r="BE25" i="7"/>
  <c r="BG25" i="7"/>
  <c r="BB26" i="7"/>
  <c r="BC26" i="7"/>
  <c r="AA26" i="7"/>
  <c r="AG26" i="7"/>
  <c r="BD26" i="7"/>
  <c r="BE26" i="7"/>
  <c r="BG26" i="7"/>
  <c r="BB27" i="7"/>
  <c r="BC27" i="7"/>
  <c r="AA27" i="7"/>
  <c r="AG27" i="7"/>
  <c r="BD27" i="7"/>
  <c r="BE27" i="7"/>
  <c r="BB28" i="7"/>
  <c r="BC28" i="7"/>
  <c r="AA28" i="7"/>
  <c r="AG28" i="7"/>
  <c r="BD28" i="7"/>
  <c r="BE28" i="7"/>
  <c r="BG28" i="7"/>
  <c r="BB29" i="7"/>
  <c r="BC29" i="7"/>
  <c r="AA29" i="7"/>
  <c r="AG29" i="7"/>
  <c r="BD29" i="7"/>
  <c r="BE29" i="7"/>
  <c r="BG29" i="7"/>
  <c r="BB30" i="7"/>
  <c r="BC30" i="7"/>
  <c r="AA30" i="7"/>
  <c r="AG30" i="7"/>
  <c r="BD30" i="7"/>
  <c r="BE30" i="7"/>
  <c r="BG30" i="7"/>
  <c r="BG9" i="7"/>
  <c r="AA9" i="7"/>
  <c r="AG9" i="7"/>
  <c r="BD9" i="7"/>
  <c r="BE9" i="7"/>
  <c r="BC9" i="7"/>
  <c r="BB9" i="7"/>
  <c r="BD6" i="7"/>
  <c r="BD5" i="7"/>
  <c r="BG10" i="6"/>
  <c r="BB10" i="6"/>
  <c r="BC10" i="6"/>
  <c r="N10" i="6"/>
  <c r="O10" i="6"/>
  <c r="P10" i="6"/>
  <c r="N9" i="6"/>
  <c r="O9" i="6"/>
  <c r="P9" i="6"/>
  <c r="N11" i="6"/>
  <c r="O11" i="6"/>
  <c r="P11" i="6"/>
  <c r="N12" i="6"/>
  <c r="O12" i="6"/>
  <c r="P12" i="6"/>
  <c r="N13" i="6"/>
  <c r="O13" i="6"/>
  <c r="P13" i="6"/>
  <c r="N14" i="6"/>
  <c r="O14" i="6"/>
  <c r="P14" i="6"/>
  <c r="N15" i="6"/>
  <c r="O15" i="6"/>
  <c r="P15" i="6"/>
  <c r="N16" i="6"/>
  <c r="O16" i="6"/>
  <c r="P16" i="6"/>
  <c r="N17" i="6"/>
  <c r="O17" i="6"/>
  <c r="P17" i="6"/>
  <c r="N18" i="6"/>
  <c r="O18" i="6"/>
  <c r="P18" i="6"/>
  <c r="N19" i="6"/>
  <c r="O19" i="6"/>
  <c r="P19" i="6"/>
  <c r="N20" i="6"/>
  <c r="O20" i="6"/>
  <c r="P20" i="6"/>
  <c r="N21" i="6"/>
  <c r="O21" i="6"/>
  <c r="P21" i="6"/>
  <c r="N22" i="6"/>
  <c r="O22" i="6"/>
  <c r="P22" i="6"/>
  <c r="N23" i="6"/>
  <c r="O23" i="6"/>
  <c r="P23" i="6"/>
  <c r="N24" i="6"/>
  <c r="O24" i="6"/>
  <c r="P24" i="6"/>
  <c r="Q10" i="6"/>
  <c r="W10" i="6"/>
  <c r="X10" i="6"/>
  <c r="AM10" i="6"/>
  <c r="AN10" i="6"/>
  <c r="AO10" i="6"/>
  <c r="Y10" i="6"/>
  <c r="Z10" i="6"/>
  <c r="Q9" i="6"/>
  <c r="W9" i="6"/>
  <c r="X9" i="6"/>
  <c r="AM9" i="6"/>
  <c r="AN9" i="6"/>
  <c r="AO9" i="6"/>
  <c r="Y9" i="6"/>
  <c r="Z9" i="6"/>
  <c r="Q11" i="6"/>
  <c r="W11" i="6"/>
  <c r="X11" i="6"/>
  <c r="AM11" i="6"/>
  <c r="AN11" i="6"/>
  <c r="AO11" i="6"/>
  <c r="Y11" i="6"/>
  <c r="Z11" i="6"/>
  <c r="Q12" i="6"/>
  <c r="W12" i="6"/>
  <c r="X12" i="6"/>
  <c r="AM12" i="6"/>
  <c r="AN12" i="6"/>
  <c r="AO12" i="6"/>
  <c r="Y12" i="6"/>
  <c r="Z12" i="6"/>
  <c r="Q13" i="6"/>
  <c r="W13" i="6"/>
  <c r="X13" i="6"/>
  <c r="AM13" i="6"/>
  <c r="AN13" i="6"/>
  <c r="AO13" i="6"/>
  <c r="Y13" i="6"/>
  <c r="Z13" i="6"/>
  <c r="Q14" i="6"/>
  <c r="W14" i="6"/>
  <c r="X14" i="6"/>
  <c r="AM14" i="6"/>
  <c r="AN14" i="6"/>
  <c r="AO14" i="6"/>
  <c r="Y14" i="6"/>
  <c r="Z14" i="6"/>
  <c r="Q15" i="6"/>
  <c r="W15" i="6"/>
  <c r="X15" i="6"/>
  <c r="AM15" i="6"/>
  <c r="AN15" i="6"/>
  <c r="AO15" i="6"/>
  <c r="Y15" i="6"/>
  <c r="Z15" i="6"/>
  <c r="Q16" i="6"/>
  <c r="W16" i="6"/>
  <c r="X16" i="6"/>
  <c r="AM16" i="6"/>
  <c r="AN16" i="6"/>
  <c r="AO16" i="6"/>
  <c r="Y16" i="6"/>
  <c r="Z16" i="6"/>
  <c r="Q17" i="6"/>
  <c r="W17" i="6"/>
  <c r="X17" i="6"/>
  <c r="AM17" i="6"/>
  <c r="AN17" i="6"/>
  <c r="AO17" i="6"/>
  <c r="Y17" i="6"/>
  <c r="Z17" i="6"/>
  <c r="Q18" i="6"/>
  <c r="W18" i="6"/>
  <c r="X18" i="6"/>
  <c r="AM18" i="6"/>
  <c r="AN18" i="6"/>
  <c r="AO18" i="6"/>
  <c r="Y18" i="6"/>
  <c r="Z18" i="6"/>
  <c r="Q19" i="6"/>
  <c r="W19" i="6"/>
  <c r="X19" i="6"/>
  <c r="AM19" i="6"/>
  <c r="AN19" i="6"/>
  <c r="AO19" i="6"/>
  <c r="Y19" i="6"/>
  <c r="Z19" i="6"/>
  <c r="Q20" i="6"/>
  <c r="W20" i="6"/>
  <c r="X20" i="6"/>
  <c r="AM20" i="6"/>
  <c r="AN20" i="6"/>
  <c r="AO20" i="6"/>
  <c r="Y20" i="6"/>
  <c r="Z20" i="6"/>
  <c r="Q21" i="6"/>
  <c r="W21" i="6"/>
  <c r="X21" i="6"/>
  <c r="AM21" i="6"/>
  <c r="AN21" i="6"/>
  <c r="AO21" i="6"/>
  <c r="Y21" i="6"/>
  <c r="Z21" i="6"/>
  <c r="Q22" i="6"/>
  <c r="W22" i="6"/>
  <c r="X22" i="6"/>
  <c r="AM22" i="6"/>
  <c r="AN22" i="6"/>
  <c r="AO22" i="6"/>
  <c r="Y22" i="6"/>
  <c r="Z22" i="6"/>
  <c r="Q23" i="6"/>
  <c r="W23" i="6"/>
  <c r="X23" i="6"/>
  <c r="AM23" i="6"/>
  <c r="AN23" i="6"/>
  <c r="AO23" i="6"/>
  <c r="Y23" i="6"/>
  <c r="Z23" i="6"/>
  <c r="Q24" i="6"/>
  <c r="W24" i="6"/>
  <c r="X24" i="6"/>
  <c r="AM24" i="6"/>
  <c r="AN24" i="6"/>
  <c r="AO24" i="6"/>
  <c r="Y24" i="6"/>
  <c r="Z24" i="6"/>
  <c r="AA10" i="6"/>
  <c r="AG10" i="6"/>
  <c r="BD10" i="6"/>
  <c r="BE10" i="6"/>
  <c r="BB11" i="6"/>
  <c r="BC11" i="6"/>
  <c r="AA11" i="6"/>
  <c r="AG11" i="6"/>
  <c r="BD11" i="6"/>
  <c r="BE11" i="6"/>
  <c r="BG11" i="6"/>
  <c r="BB12" i="6"/>
  <c r="BC12" i="6"/>
  <c r="AA12" i="6"/>
  <c r="AG12" i="6"/>
  <c r="BD12" i="6"/>
  <c r="BE12" i="6"/>
  <c r="BG12" i="6"/>
  <c r="BB13" i="6"/>
  <c r="BC13" i="6"/>
  <c r="AA13" i="6"/>
  <c r="AG13" i="6"/>
  <c r="BD13" i="6"/>
  <c r="BE13" i="6"/>
  <c r="BG13" i="6"/>
  <c r="BB14" i="6"/>
  <c r="BC14" i="6"/>
  <c r="AA14" i="6"/>
  <c r="AE14" i="6"/>
  <c r="AG14" i="6"/>
  <c r="BD14" i="6"/>
  <c r="BE14" i="6"/>
  <c r="BG14" i="6"/>
  <c r="BB15" i="6"/>
  <c r="BC15" i="6"/>
  <c r="AA15" i="6"/>
  <c r="AG15" i="6"/>
  <c r="BD15" i="6"/>
  <c r="BE15" i="6"/>
  <c r="BG15" i="6"/>
  <c r="BB16" i="6"/>
  <c r="BC16" i="6"/>
  <c r="AA16" i="6"/>
  <c r="AG16" i="6"/>
  <c r="BD16" i="6"/>
  <c r="BE16" i="6"/>
  <c r="BG16" i="6"/>
  <c r="BB17" i="6"/>
  <c r="BC17" i="6"/>
  <c r="AA17" i="6"/>
  <c r="AG17" i="6"/>
  <c r="BD17" i="6"/>
  <c r="BE17" i="6"/>
  <c r="BG17" i="6"/>
  <c r="BB18" i="6"/>
  <c r="BC18" i="6"/>
  <c r="AA18" i="6"/>
  <c r="AG18" i="6"/>
  <c r="BD18" i="6"/>
  <c r="BE18" i="6"/>
  <c r="BG18" i="6"/>
  <c r="BB19" i="6"/>
  <c r="BC19" i="6"/>
  <c r="AA19" i="6"/>
  <c r="AG19" i="6"/>
  <c r="BD19" i="6"/>
  <c r="BE19" i="6"/>
  <c r="BG19" i="6"/>
  <c r="BB20" i="6"/>
  <c r="BC20" i="6"/>
  <c r="AA20" i="6"/>
  <c r="AG20" i="6"/>
  <c r="BD20" i="6"/>
  <c r="BE20" i="6"/>
  <c r="BG20" i="6"/>
  <c r="BB21" i="6"/>
  <c r="BC21" i="6"/>
  <c r="AA21" i="6"/>
  <c r="AG21" i="6"/>
  <c r="BD21" i="6"/>
  <c r="BE21" i="6"/>
  <c r="BG21" i="6"/>
  <c r="BB22" i="6"/>
  <c r="BC22" i="6"/>
  <c r="AA22" i="6"/>
  <c r="AE22" i="6"/>
  <c r="AG22" i="6"/>
  <c r="BD22" i="6"/>
  <c r="BE22" i="6"/>
  <c r="BG22" i="6"/>
  <c r="BB23" i="6"/>
  <c r="BC23" i="6"/>
  <c r="AA23" i="6"/>
  <c r="AG23" i="6"/>
  <c r="BD23" i="6"/>
  <c r="BE23" i="6"/>
  <c r="BG23" i="6"/>
  <c r="BB24" i="6"/>
  <c r="BC24" i="6"/>
  <c r="AA24" i="6"/>
  <c r="AG24" i="6"/>
  <c r="BD24" i="6"/>
  <c r="BE24" i="6"/>
  <c r="BG24" i="6"/>
  <c r="BG9" i="6"/>
  <c r="AA9" i="6"/>
  <c r="AG9" i="6"/>
  <c r="BD9" i="6"/>
  <c r="BE9" i="6"/>
  <c r="BC9" i="6"/>
  <c r="BB9" i="6"/>
  <c r="BD6" i="6"/>
  <c r="BD5" i="6"/>
  <c r="BB10" i="8"/>
  <c r="BC10" i="8"/>
  <c r="N10" i="8"/>
  <c r="O10" i="8"/>
  <c r="P10" i="8"/>
  <c r="N9" i="8"/>
  <c r="O9" i="8"/>
  <c r="P9" i="8"/>
  <c r="N11" i="8"/>
  <c r="O11" i="8"/>
  <c r="P11" i="8"/>
  <c r="N12" i="8"/>
  <c r="O12" i="8"/>
  <c r="P12" i="8"/>
  <c r="N13" i="8"/>
  <c r="O13" i="8"/>
  <c r="P13" i="8"/>
  <c r="N14" i="8"/>
  <c r="O14" i="8"/>
  <c r="P14" i="8"/>
  <c r="N15" i="8"/>
  <c r="O15" i="8"/>
  <c r="P15" i="8"/>
  <c r="N16" i="8"/>
  <c r="O16" i="8"/>
  <c r="P16" i="8"/>
  <c r="N17" i="8"/>
  <c r="O17" i="8"/>
  <c r="P17" i="8"/>
  <c r="N18" i="8"/>
  <c r="O18" i="8"/>
  <c r="P18" i="8"/>
  <c r="N19" i="8"/>
  <c r="O19" i="8"/>
  <c r="P19" i="8"/>
  <c r="N20" i="8"/>
  <c r="O20" i="8"/>
  <c r="P20" i="8"/>
  <c r="N21" i="8"/>
  <c r="O21" i="8"/>
  <c r="P21" i="8"/>
  <c r="Q10" i="8"/>
  <c r="W10" i="8"/>
  <c r="X10" i="8"/>
  <c r="AM10" i="8"/>
  <c r="AN10" i="8"/>
  <c r="AO10" i="8"/>
  <c r="Y10" i="8"/>
  <c r="Z10" i="8"/>
  <c r="Q9" i="8"/>
  <c r="W9" i="8"/>
  <c r="X9" i="8"/>
  <c r="AM9" i="8"/>
  <c r="AN9" i="8"/>
  <c r="AO9" i="8"/>
  <c r="Y9" i="8"/>
  <c r="Z9" i="8"/>
  <c r="Q11" i="8"/>
  <c r="W11" i="8"/>
  <c r="X11" i="8"/>
  <c r="AM11" i="8"/>
  <c r="AN11" i="8"/>
  <c r="AO11" i="8"/>
  <c r="Y11" i="8"/>
  <c r="Z11" i="8"/>
  <c r="Q12" i="8"/>
  <c r="W12" i="8"/>
  <c r="X12" i="8"/>
  <c r="AM12" i="8"/>
  <c r="AN12" i="8"/>
  <c r="AO12" i="8"/>
  <c r="Y12" i="8"/>
  <c r="Z12" i="8"/>
  <c r="Q13" i="8"/>
  <c r="W13" i="8"/>
  <c r="X13" i="8"/>
  <c r="AM13" i="8"/>
  <c r="AN13" i="8"/>
  <c r="AO13" i="8"/>
  <c r="Y13" i="8"/>
  <c r="Z13" i="8"/>
  <c r="Q14" i="8"/>
  <c r="W14" i="8"/>
  <c r="X14" i="8"/>
  <c r="AM14" i="8"/>
  <c r="AN14" i="8"/>
  <c r="AO14" i="8"/>
  <c r="Y14" i="8"/>
  <c r="Z14" i="8"/>
  <c r="Q15" i="8"/>
  <c r="W15" i="8"/>
  <c r="X15" i="8"/>
  <c r="AM15" i="8"/>
  <c r="AN15" i="8"/>
  <c r="AO15" i="8"/>
  <c r="Y15" i="8"/>
  <c r="Z15" i="8"/>
  <c r="Q16" i="8"/>
  <c r="W16" i="8"/>
  <c r="X16" i="8"/>
  <c r="AM16" i="8"/>
  <c r="AN16" i="8"/>
  <c r="AO16" i="8"/>
  <c r="Y16" i="8"/>
  <c r="Z16" i="8"/>
  <c r="Q17" i="8"/>
  <c r="W17" i="8"/>
  <c r="X17" i="8"/>
  <c r="AM17" i="8"/>
  <c r="AN17" i="8"/>
  <c r="AO17" i="8"/>
  <c r="Y17" i="8"/>
  <c r="Z17" i="8"/>
  <c r="Q18" i="8"/>
  <c r="W18" i="8"/>
  <c r="X18" i="8"/>
  <c r="AM18" i="8"/>
  <c r="AN18" i="8"/>
  <c r="AO18" i="8"/>
  <c r="Y18" i="8"/>
  <c r="Z18" i="8"/>
  <c r="Q19" i="8"/>
  <c r="W19" i="8"/>
  <c r="X19" i="8"/>
  <c r="AM19" i="8"/>
  <c r="AN19" i="8"/>
  <c r="AO19" i="8"/>
  <c r="Y19" i="8"/>
  <c r="Z19" i="8"/>
  <c r="Q20" i="8"/>
  <c r="W20" i="8"/>
  <c r="X20" i="8"/>
  <c r="AM20" i="8"/>
  <c r="AN20" i="8"/>
  <c r="AO20" i="8"/>
  <c r="Y20" i="8"/>
  <c r="Z20" i="8"/>
  <c r="Q21" i="8"/>
  <c r="W21" i="8"/>
  <c r="X21" i="8"/>
  <c r="AM21" i="8"/>
  <c r="AN21" i="8"/>
  <c r="AO21" i="8"/>
  <c r="Y21" i="8"/>
  <c r="Z21" i="8"/>
  <c r="AA10" i="8"/>
  <c r="AG10" i="8"/>
  <c r="BD10" i="8"/>
  <c r="BE10" i="8"/>
  <c r="BG10" i="8"/>
  <c r="BB11" i="8"/>
  <c r="BC11" i="8"/>
  <c r="AA11" i="8"/>
  <c r="AG11" i="8"/>
  <c r="BD11" i="8"/>
  <c r="BE11" i="8"/>
  <c r="BG11" i="8"/>
  <c r="BB12" i="8"/>
  <c r="BC12" i="8"/>
  <c r="AA12" i="8"/>
  <c r="AG12" i="8"/>
  <c r="BD12" i="8"/>
  <c r="BE12" i="8"/>
  <c r="BG12" i="8"/>
  <c r="BB13" i="8"/>
  <c r="BC13" i="8"/>
  <c r="AA13" i="8"/>
  <c r="AG13" i="8"/>
  <c r="BD13" i="8"/>
  <c r="BE13" i="8"/>
  <c r="BG13" i="8"/>
  <c r="BB14" i="8"/>
  <c r="BC14" i="8"/>
  <c r="AA14" i="8"/>
  <c r="AG14" i="8"/>
  <c r="BD14" i="8"/>
  <c r="BE14" i="8"/>
  <c r="BG14" i="8"/>
  <c r="BB15" i="8"/>
  <c r="BC15" i="8"/>
  <c r="AA15" i="8"/>
  <c r="AG15" i="8"/>
  <c r="BD15" i="8"/>
  <c r="BE15" i="8"/>
  <c r="BG15" i="8"/>
  <c r="BB16" i="8"/>
  <c r="BC16" i="8"/>
  <c r="AA16" i="8"/>
  <c r="AG16" i="8"/>
  <c r="BD16" i="8"/>
  <c r="BE16" i="8"/>
  <c r="BG16" i="8"/>
  <c r="BB17" i="8"/>
  <c r="BC17" i="8"/>
  <c r="AA17" i="8"/>
  <c r="AE17" i="8"/>
  <c r="AG17" i="8"/>
  <c r="BD17" i="8"/>
  <c r="BE17" i="8"/>
  <c r="BG17" i="8"/>
  <c r="BB18" i="8"/>
  <c r="BC18" i="8"/>
  <c r="AA18" i="8"/>
  <c r="AG18" i="8"/>
  <c r="BD18" i="8"/>
  <c r="BE18" i="8"/>
  <c r="BG18" i="8"/>
  <c r="BB19" i="8"/>
  <c r="BC19" i="8"/>
  <c r="AA19" i="8"/>
  <c r="AG19" i="8"/>
  <c r="BD19" i="8"/>
  <c r="BE19" i="8"/>
  <c r="BG19" i="8"/>
  <c r="BB20" i="8"/>
  <c r="BC20" i="8"/>
  <c r="AA20" i="8"/>
  <c r="AG20" i="8"/>
  <c r="BD20" i="8"/>
  <c r="BE20" i="8"/>
  <c r="BG20" i="8"/>
  <c r="BB21" i="8"/>
  <c r="BC21" i="8"/>
  <c r="AA21" i="8"/>
  <c r="AG21" i="8"/>
  <c r="BD21" i="8"/>
  <c r="BE21" i="8"/>
  <c r="BG21" i="8"/>
  <c r="BG9" i="8"/>
  <c r="AA9" i="8"/>
  <c r="AG9" i="8"/>
  <c r="BD9" i="8"/>
  <c r="BE9" i="8"/>
  <c r="BC9" i="8"/>
  <c r="BB9" i="8"/>
  <c r="BD6" i="8"/>
  <c r="BD5" i="8"/>
  <c r="BC10" i="5"/>
  <c r="BC11" i="5"/>
  <c r="BC12" i="5"/>
  <c r="BC13" i="5"/>
  <c r="BC14" i="5"/>
  <c r="BC15" i="5"/>
  <c r="BC16" i="5"/>
  <c r="BC17" i="5"/>
  <c r="BC18" i="5"/>
  <c r="BC19" i="5"/>
  <c r="BC20" i="5"/>
  <c r="BC21" i="5"/>
  <c r="BC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9" i="5"/>
  <c r="N10" i="5"/>
  <c r="O10" i="5"/>
  <c r="P10" i="5"/>
  <c r="N9" i="5"/>
  <c r="O9" i="5"/>
  <c r="P9" i="5"/>
  <c r="N11" i="5"/>
  <c r="O11" i="5"/>
  <c r="P11" i="5"/>
  <c r="N12" i="5"/>
  <c r="O12" i="5"/>
  <c r="P12" i="5"/>
  <c r="N13" i="5"/>
  <c r="O13" i="5"/>
  <c r="P13" i="5"/>
  <c r="N14" i="5"/>
  <c r="O14" i="5"/>
  <c r="P14" i="5"/>
  <c r="N15" i="5"/>
  <c r="O15" i="5"/>
  <c r="P15" i="5"/>
  <c r="N16" i="5"/>
  <c r="O16" i="5"/>
  <c r="P16" i="5"/>
  <c r="N17" i="5"/>
  <c r="O17" i="5"/>
  <c r="P17" i="5"/>
  <c r="N18" i="5"/>
  <c r="O18" i="5"/>
  <c r="P18" i="5"/>
  <c r="N19" i="5"/>
  <c r="O19" i="5"/>
  <c r="P19" i="5"/>
  <c r="N20" i="5"/>
  <c r="O20" i="5"/>
  <c r="P20" i="5"/>
  <c r="N21" i="5"/>
  <c r="O21" i="5"/>
  <c r="P21" i="5"/>
  <c r="Q10" i="5"/>
  <c r="W10" i="5"/>
  <c r="X10" i="5"/>
  <c r="AM10" i="5"/>
  <c r="AN10" i="5"/>
  <c r="AO10" i="5"/>
  <c r="Y10" i="5"/>
  <c r="Z10" i="5"/>
  <c r="Q9" i="5"/>
  <c r="W9" i="5"/>
  <c r="X9" i="5"/>
  <c r="AM9" i="5"/>
  <c r="AN9" i="5"/>
  <c r="AO9" i="5"/>
  <c r="Y9" i="5"/>
  <c r="Z9" i="5"/>
  <c r="Q11" i="5"/>
  <c r="W11" i="5"/>
  <c r="X11" i="5"/>
  <c r="AM11" i="5"/>
  <c r="AN11" i="5"/>
  <c r="AO11" i="5"/>
  <c r="Y11" i="5"/>
  <c r="Z11" i="5"/>
  <c r="Q12" i="5"/>
  <c r="W12" i="5"/>
  <c r="X12" i="5"/>
  <c r="AM12" i="5"/>
  <c r="AN12" i="5"/>
  <c r="AO12" i="5"/>
  <c r="Y12" i="5"/>
  <c r="Z12" i="5"/>
  <c r="Q13" i="5"/>
  <c r="W13" i="5"/>
  <c r="X13" i="5"/>
  <c r="AM13" i="5"/>
  <c r="AN13" i="5"/>
  <c r="AO13" i="5"/>
  <c r="Y13" i="5"/>
  <c r="Z13" i="5"/>
  <c r="Q14" i="5"/>
  <c r="W14" i="5"/>
  <c r="X14" i="5"/>
  <c r="AM14" i="5"/>
  <c r="AN14" i="5"/>
  <c r="AO14" i="5"/>
  <c r="Y14" i="5"/>
  <c r="Z14" i="5"/>
  <c r="Q15" i="5"/>
  <c r="W15" i="5"/>
  <c r="X15" i="5"/>
  <c r="AM15" i="5"/>
  <c r="AN15" i="5"/>
  <c r="AO15" i="5"/>
  <c r="Y15" i="5"/>
  <c r="Z15" i="5"/>
  <c r="Q16" i="5"/>
  <c r="W16" i="5"/>
  <c r="X16" i="5"/>
  <c r="AM16" i="5"/>
  <c r="AN16" i="5"/>
  <c r="AO16" i="5"/>
  <c r="Y16" i="5"/>
  <c r="Z16" i="5"/>
  <c r="Q17" i="5"/>
  <c r="W17" i="5"/>
  <c r="X17" i="5"/>
  <c r="AM17" i="5"/>
  <c r="AN17" i="5"/>
  <c r="AO17" i="5"/>
  <c r="Y17" i="5"/>
  <c r="Z17" i="5"/>
  <c r="Q18" i="5"/>
  <c r="W18" i="5"/>
  <c r="X18" i="5"/>
  <c r="AM18" i="5"/>
  <c r="AN18" i="5"/>
  <c r="AO18" i="5"/>
  <c r="Y18" i="5"/>
  <c r="Z18" i="5"/>
  <c r="Q19" i="5"/>
  <c r="W19" i="5"/>
  <c r="X19" i="5"/>
  <c r="AM19" i="5"/>
  <c r="AN19" i="5"/>
  <c r="AO19" i="5"/>
  <c r="Y19" i="5"/>
  <c r="Z19" i="5"/>
  <c r="Q20" i="5"/>
  <c r="W20" i="5"/>
  <c r="X20" i="5"/>
  <c r="AM20" i="5"/>
  <c r="AN20" i="5"/>
  <c r="AO20" i="5"/>
  <c r="Y20" i="5"/>
  <c r="Z20" i="5"/>
  <c r="Q21" i="5"/>
  <c r="W21" i="5"/>
  <c r="X21" i="5"/>
  <c r="AM21" i="5"/>
  <c r="AN21" i="5"/>
  <c r="AO21" i="5"/>
  <c r="Y21" i="5"/>
  <c r="Z21" i="5"/>
  <c r="AA10" i="5"/>
  <c r="AG10" i="5"/>
  <c r="BD10" i="5"/>
  <c r="BE10" i="5"/>
  <c r="AA11" i="5"/>
  <c r="AE11" i="5"/>
  <c r="AG11" i="5"/>
  <c r="BD11" i="5"/>
  <c r="BE11" i="5"/>
  <c r="AA12" i="5"/>
  <c r="AG12" i="5"/>
  <c r="BD12" i="5"/>
  <c r="BE12" i="5"/>
  <c r="AA13" i="5"/>
  <c r="AG13" i="5"/>
  <c r="BD13" i="5"/>
  <c r="BE13" i="5"/>
  <c r="AA14" i="5"/>
  <c r="AG14" i="5"/>
  <c r="BD14" i="5"/>
  <c r="BE14" i="5"/>
  <c r="AA15" i="5"/>
  <c r="AG15" i="5"/>
  <c r="BD15" i="5"/>
  <c r="BE15" i="5"/>
  <c r="AA16" i="5"/>
  <c r="AG16" i="5"/>
  <c r="BD16" i="5"/>
  <c r="BE16" i="5"/>
  <c r="AA17" i="5"/>
  <c r="AG17" i="5"/>
  <c r="BD17" i="5"/>
  <c r="BE17" i="5"/>
  <c r="AA18" i="5"/>
  <c r="AG18" i="5"/>
  <c r="BD18" i="5"/>
  <c r="BE18" i="5"/>
  <c r="AA19" i="5"/>
  <c r="AG19" i="5"/>
  <c r="BD19" i="5"/>
  <c r="BE19" i="5"/>
  <c r="AA20" i="5"/>
  <c r="AG20" i="5"/>
  <c r="BD20" i="5"/>
  <c r="BE20" i="5"/>
  <c r="AA21" i="5"/>
  <c r="AG21" i="5"/>
  <c r="BD21" i="5"/>
  <c r="BE21" i="5"/>
  <c r="AA9" i="5"/>
  <c r="AG9" i="5"/>
  <c r="BD9" i="5"/>
  <c r="BE9" i="5"/>
  <c r="BD6" i="5"/>
  <c r="BD5" i="5"/>
  <c r="AP10" i="8"/>
  <c r="AI10" i="8"/>
  <c r="AH10" i="8"/>
  <c r="AJ10" i="8"/>
  <c r="AP11" i="8"/>
  <c r="AI11" i="8"/>
  <c r="AH11" i="8"/>
  <c r="AJ11" i="8"/>
  <c r="AP12" i="8"/>
  <c r="AI12" i="8"/>
  <c r="AH12" i="8"/>
  <c r="AJ12" i="8"/>
  <c r="AP13" i="8"/>
  <c r="AI13" i="8"/>
  <c r="AH13" i="8"/>
  <c r="AJ13" i="8"/>
  <c r="AP14" i="8"/>
  <c r="AI14" i="8"/>
  <c r="AH14" i="8"/>
  <c r="AJ14" i="8"/>
  <c r="AP15" i="8"/>
  <c r="AI15" i="8"/>
  <c r="AH15" i="8"/>
  <c r="AJ15" i="8"/>
  <c r="AP16" i="8"/>
  <c r="AI16" i="8"/>
  <c r="AH16" i="8"/>
  <c r="AJ16" i="8"/>
  <c r="AP17" i="8"/>
  <c r="AI17" i="8"/>
  <c r="AH17" i="8"/>
  <c r="AJ17" i="8"/>
  <c r="AP18" i="8"/>
  <c r="AI18" i="8"/>
  <c r="AH18" i="8"/>
  <c r="AJ18" i="8"/>
  <c r="AP19" i="8"/>
  <c r="AI19" i="8"/>
  <c r="AH19" i="8"/>
  <c r="AJ19" i="8"/>
  <c r="AP20" i="8"/>
  <c r="AI20" i="8"/>
  <c r="AH20" i="8"/>
  <c r="AJ20" i="8"/>
  <c r="AP21" i="8"/>
  <c r="AI21" i="8"/>
  <c r="AH21" i="8"/>
  <c r="AJ21" i="8"/>
  <c r="AP9" i="8"/>
  <c r="AI9" i="8"/>
  <c r="AH9" i="8"/>
  <c r="AJ9" i="8"/>
  <c r="AK10" i="8"/>
  <c r="AK11" i="8"/>
  <c r="AK12" i="8"/>
  <c r="AK13" i="8"/>
  <c r="AK14" i="8"/>
  <c r="AK15" i="8"/>
  <c r="AK16" i="8"/>
  <c r="AK17" i="8"/>
  <c r="AK18" i="8"/>
  <c r="AK19" i="8"/>
  <c r="AK20" i="8"/>
  <c r="AK21" i="8"/>
  <c r="AK9" i="8"/>
  <c r="AP10" i="6"/>
  <c r="AI10" i="6"/>
  <c r="AH10" i="6"/>
  <c r="AJ10" i="6"/>
  <c r="AP11" i="6"/>
  <c r="AI11" i="6"/>
  <c r="AH11" i="6"/>
  <c r="AJ11" i="6"/>
  <c r="AP12" i="6"/>
  <c r="AI12" i="6"/>
  <c r="AH12" i="6"/>
  <c r="AJ12" i="6"/>
  <c r="AP13" i="6"/>
  <c r="AI13" i="6"/>
  <c r="AH13" i="6"/>
  <c r="AJ13" i="6"/>
  <c r="AP14" i="6"/>
  <c r="AI14" i="6"/>
  <c r="AH14" i="6"/>
  <c r="AJ14" i="6"/>
  <c r="AP15" i="6"/>
  <c r="AI15" i="6"/>
  <c r="AH15" i="6"/>
  <c r="AJ15" i="6"/>
  <c r="AP16" i="6"/>
  <c r="AI16" i="6"/>
  <c r="AH16" i="6"/>
  <c r="AJ16" i="6"/>
  <c r="AP17" i="6"/>
  <c r="AI17" i="6"/>
  <c r="AH17" i="6"/>
  <c r="AJ17" i="6"/>
  <c r="AP18" i="6"/>
  <c r="AI18" i="6"/>
  <c r="AH18" i="6"/>
  <c r="AJ18" i="6"/>
  <c r="AP19" i="6"/>
  <c r="AI19" i="6"/>
  <c r="AH19" i="6"/>
  <c r="AJ19" i="6"/>
  <c r="AP20" i="6"/>
  <c r="AI20" i="6"/>
  <c r="AH20" i="6"/>
  <c r="AJ20" i="6"/>
  <c r="AP21" i="6"/>
  <c r="AI21" i="6"/>
  <c r="AH21" i="6"/>
  <c r="AJ21" i="6"/>
  <c r="AP22" i="6"/>
  <c r="AI22" i="6"/>
  <c r="AH22" i="6"/>
  <c r="AJ22" i="6"/>
  <c r="AP23" i="6"/>
  <c r="AI23" i="6"/>
  <c r="AH23" i="6"/>
  <c r="AJ23" i="6"/>
  <c r="AP24" i="6"/>
  <c r="AI24" i="6"/>
  <c r="AH24" i="6"/>
  <c r="AJ24" i="6"/>
  <c r="AP9" i="6"/>
  <c r="AI9" i="6"/>
  <c r="AH9" i="6"/>
  <c r="AJ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9" i="6"/>
  <c r="AP9" i="7"/>
  <c r="AI9" i="7"/>
  <c r="AH9" i="7"/>
  <c r="AJ9" i="7"/>
  <c r="AP10" i="7"/>
  <c r="AI10" i="7"/>
  <c r="AH10" i="7"/>
  <c r="AJ10" i="7"/>
  <c r="AP11" i="7"/>
  <c r="AI11" i="7"/>
  <c r="AH11" i="7"/>
  <c r="AJ11" i="7"/>
  <c r="AP12" i="7"/>
  <c r="AI12" i="7"/>
  <c r="AH12" i="7"/>
  <c r="AJ12" i="7"/>
  <c r="AP13" i="7"/>
  <c r="AI13" i="7"/>
  <c r="AH13" i="7"/>
  <c r="AJ13" i="7"/>
  <c r="AP14" i="7"/>
  <c r="AI14" i="7"/>
  <c r="AH14" i="7"/>
  <c r="AJ14" i="7"/>
  <c r="AP15" i="7"/>
  <c r="AI15" i="7"/>
  <c r="AH15" i="7"/>
  <c r="AJ15" i="7"/>
  <c r="AP16" i="7"/>
  <c r="AI16" i="7"/>
  <c r="AH16" i="7"/>
  <c r="AJ16" i="7"/>
  <c r="AP17" i="7"/>
  <c r="AI17" i="7"/>
  <c r="AH17" i="7"/>
  <c r="AJ17" i="7"/>
  <c r="AP18" i="7"/>
  <c r="AI18" i="7"/>
  <c r="AH18" i="7"/>
  <c r="AJ18" i="7"/>
  <c r="AP19" i="7"/>
  <c r="AI19" i="7"/>
  <c r="AH19" i="7"/>
  <c r="AJ19" i="7"/>
  <c r="AP20" i="7"/>
  <c r="AI20" i="7"/>
  <c r="AH20" i="7"/>
  <c r="AJ20" i="7"/>
  <c r="AP21" i="7"/>
  <c r="AI21" i="7"/>
  <c r="AH21" i="7"/>
  <c r="AJ21" i="7"/>
  <c r="AP22" i="7"/>
  <c r="AI22" i="7"/>
  <c r="AH22" i="7"/>
  <c r="AJ22" i="7"/>
  <c r="AP23" i="7"/>
  <c r="AI23" i="7"/>
  <c r="AH23" i="7"/>
  <c r="AJ23" i="7"/>
  <c r="AP24" i="7"/>
  <c r="AI24" i="7"/>
  <c r="AH24" i="7"/>
  <c r="AJ24" i="7"/>
  <c r="AP25" i="7"/>
  <c r="AI25" i="7"/>
  <c r="AH25" i="7"/>
  <c r="AJ25" i="7"/>
  <c r="AP26" i="7"/>
  <c r="AI26" i="7"/>
  <c r="AH26" i="7"/>
  <c r="AJ26" i="7"/>
  <c r="AP27" i="7"/>
  <c r="AI27" i="7"/>
  <c r="AH27" i="7"/>
  <c r="AJ27" i="7"/>
  <c r="AP28" i="7"/>
  <c r="AI28" i="7"/>
  <c r="AH28" i="7"/>
  <c r="AJ28" i="7"/>
  <c r="AP29" i="7"/>
  <c r="AI29" i="7"/>
  <c r="AH29" i="7"/>
  <c r="AJ29" i="7"/>
  <c r="AP30" i="7"/>
  <c r="AI30" i="7"/>
  <c r="AH30" i="7"/>
  <c r="AJ30" i="7"/>
  <c r="AK9" i="7"/>
  <c r="AP9" i="5"/>
  <c r="AI9" i="5"/>
  <c r="AH9" i="5"/>
  <c r="AJ9" i="5"/>
  <c r="AP10" i="5"/>
  <c r="AI10" i="5"/>
  <c r="AH10" i="5"/>
  <c r="AJ10" i="5"/>
  <c r="AP11" i="5"/>
  <c r="AI11" i="5"/>
  <c r="AH11" i="5"/>
  <c r="AJ11" i="5"/>
  <c r="AP12" i="5"/>
  <c r="AI12" i="5"/>
  <c r="AH12" i="5"/>
  <c r="AJ12" i="5"/>
  <c r="AP13" i="5"/>
  <c r="AI13" i="5"/>
  <c r="AH13" i="5"/>
  <c r="AJ13" i="5"/>
  <c r="AP14" i="5"/>
  <c r="AI14" i="5"/>
  <c r="AH14" i="5"/>
  <c r="AJ14" i="5"/>
  <c r="AP15" i="5"/>
  <c r="AI15" i="5"/>
  <c r="AH15" i="5"/>
  <c r="AJ15" i="5"/>
  <c r="AP16" i="5"/>
  <c r="AI16" i="5"/>
  <c r="AH16" i="5"/>
  <c r="AJ16" i="5"/>
  <c r="AP17" i="5"/>
  <c r="AI17" i="5"/>
  <c r="AH17" i="5"/>
  <c r="AJ17" i="5"/>
  <c r="AP18" i="5"/>
  <c r="AI18" i="5"/>
  <c r="AH18" i="5"/>
  <c r="AJ18" i="5"/>
  <c r="AP19" i="5"/>
  <c r="AI19" i="5"/>
  <c r="AH19" i="5"/>
  <c r="AJ19" i="5"/>
  <c r="AP20" i="5"/>
  <c r="AI20" i="5"/>
  <c r="AH20" i="5"/>
  <c r="AJ20" i="5"/>
  <c r="AP21" i="5"/>
  <c r="AI21" i="5"/>
  <c r="AH21" i="5"/>
  <c r="AJ21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K25" i="7"/>
  <c r="AK26" i="7"/>
  <c r="AK27" i="7"/>
  <c r="AK28" i="7"/>
  <c r="AK29" i="7"/>
  <c r="AK30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9" i="7"/>
  <c r="AR10" i="7"/>
  <c r="AS10" i="7"/>
  <c r="AT10" i="7"/>
  <c r="AU10" i="7"/>
  <c r="AV10" i="7"/>
  <c r="AW10" i="7"/>
  <c r="AX10" i="7"/>
  <c r="AY10" i="7"/>
  <c r="AZ10" i="7"/>
  <c r="AR11" i="7"/>
  <c r="AS11" i="7"/>
  <c r="AT11" i="7"/>
  <c r="AU11" i="7"/>
  <c r="AV11" i="7"/>
  <c r="AW11" i="7"/>
  <c r="AX11" i="7"/>
  <c r="AY11" i="7"/>
  <c r="AZ11" i="7"/>
  <c r="AR12" i="7"/>
  <c r="AS12" i="7"/>
  <c r="AT12" i="7"/>
  <c r="AU12" i="7"/>
  <c r="AV12" i="7"/>
  <c r="AW12" i="7"/>
  <c r="AX12" i="7"/>
  <c r="AY12" i="7"/>
  <c r="AZ12" i="7"/>
  <c r="AR13" i="7"/>
  <c r="AS13" i="7"/>
  <c r="AT13" i="7"/>
  <c r="AU13" i="7"/>
  <c r="AV13" i="7"/>
  <c r="AW13" i="7"/>
  <c r="AX13" i="7"/>
  <c r="AY13" i="7"/>
  <c r="AZ13" i="7"/>
  <c r="AR14" i="7"/>
  <c r="AS14" i="7"/>
  <c r="AT14" i="7"/>
  <c r="AU14" i="7"/>
  <c r="AV14" i="7"/>
  <c r="AW14" i="7"/>
  <c r="AX14" i="7"/>
  <c r="AY14" i="7"/>
  <c r="AZ14" i="7"/>
  <c r="AR15" i="7"/>
  <c r="AS15" i="7"/>
  <c r="AT15" i="7"/>
  <c r="AU15" i="7"/>
  <c r="AV15" i="7"/>
  <c r="AW15" i="7"/>
  <c r="AX15" i="7"/>
  <c r="AY15" i="7"/>
  <c r="AZ15" i="7"/>
  <c r="AR16" i="7"/>
  <c r="AS16" i="7"/>
  <c r="AT16" i="7"/>
  <c r="AU16" i="7"/>
  <c r="AV16" i="7"/>
  <c r="AW16" i="7"/>
  <c r="AX16" i="7"/>
  <c r="AY16" i="7"/>
  <c r="AZ16" i="7"/>
  <c r="AR17" i="7"/>
  <c r="AS17" i="7"/>
  <c r="AT17" i="7"/>
  <c r="AU17" i="7"/>
  <c r="AV17" i="7"/>
  <c r="AW17" i="7"/>
  <c r="AX17" i="7"/>
  <c r="AY17" i="7"/>
  <c r="AZ17" i="7"/>
  <c r="AR18" i="7"/>
  <c r="AS18" i="7"/>
  <c r="AT18" i="7"/>
  <c r="AU18" i="7"/>
  <c r="AV18" i="7"/>
  <c r="AW18" i="7"/>
  <c r="AX18" i="7"/>
  <c r="AY18" i="7"/>
  <c r="AZ18" i="7"/>
  <c r="AR19" i="7"/>
  <c r="AS19" i="7"/>
  <c r="AT19" i="7"/>
  <c r="AU19" i="7"/>
  <c r="AV19" i="7"/>
  <c r="AW19" i="7"/>
  <c r="AX19" i="7"/>
  <c r="AY19" i="7"/>
  <c r="AZ19" i="7"/>
  <c r="AR20" i="7"/>
  <c r="AS20" i="7"/>
  <c r="AT20" i="7"/>
  <c r="AU20" i="7"/>
  <c r="AV20" i="7"/>
  <c r="AW20" i="7"/>
  <c r="AX20" i="7"/>
  <c r="AY20" i="7"/>
  <c r="AZ20" i="7"/>
  <c r="AR21" i="7"/>
  <c r="AS21" i="7"/>
  <c r="AT21" i="7"/>
  <c r="AU21" i="7"/>
  <c r="AV21" i="7"/>
  <c r="AW21" i="7"/>
  <c r="AX21" i="7"/>
  <c r="AY21" i="7"/>
  <c r="AZ21" i="7"/>
  <c r="AR22" i="7"/>
  <c r="AS22" i="7"/>
  <c r="AT22" i="7"/>
  <c r="AU22" i="7"/>
  <c r="AV22" i="7"/>
  <c r="AW22" i="7"/>
  <c r="AX22" i="7"/>
  <c r="AY22" i="7"/>
  <c r="AZ22" i="7"/>
  <c r="AR23" i="7"/>
  <c r="AS23" i="7"/>
  <c r="AT23" i="7"/>
  <c r="AU23" i="7"/>
  <c r="AV23" i="7"/>
  <c r="AW23" i="7"/>
  <c r="AX23" i="7"/>
  <c r="AY23" i="7"/>
  <c r="AZ23" i="7"/>
  <c r="AR24" i="7"/>
  <c r="AS24" i="7"/>
  <c r="AT24" i="7"/>
  <c r="AU24" i="7"/>
  <c r="AV24" i="7"/>
  <c r="AW24" i="7"/>
  <c r="AX24" i="7"/>
  <c r="AY24" i="7"/>
  <c r="AZ24" i="7"/>
  <c r="AR25" i="7"/>
  <c r="AS25" i="7"/>
  <c r="AT25" i="7"/>
  <c r="AU25" i="7"/>
  <c r="AV25" i="7"/>
  <c r="AW25" i="7"/>
  <c r="AX25" i="7"/>
  <c r="AY25" i="7"/>
  <c r="AZ25" i="7"/>
  <c r="AR26" i="7"/>
  <c r="AS26" i="7"/>
  <c r="AT26" i="7"/>
  <c r="AU26" i="7"/>
  <c r="AV26" i="7"/>
  <c r="AW26" i="7"/>
  <c r="AX26" i="7"/>
  <c r="AY26" i="7"/>
  <c r="AZ26" i="7"/>
  <c r="AR27" i="7"/>
  <c r="AS27" i="7"/>
  <c r="AT27" i="7"/>
  <c r="AU27" i="7"/>
  <c r="AV27" i="7"/>
  <c r="AW27" i="7"/>
  <c r="AX27" i="7"/>
  <c r="AY27" i="7"/>
  <c r="AZ27" i="7"/>
  <c r="AR28" i="7"/>
  <c r="AS28" i="7"/>
  <c r="AT28" i="7"/>
  <c r="AU28" i="7"/>
  <c r="AV28" i="7"/>
  <c r="AW28" i="7"/>
  <c r="AX28" i="7"/>
  <c r="AY28" i="7"/>
  <c r="AZ28" i="7"/>
  <c r="AR29" i="7"/>
  <c r="AS29" i="7"/>
  <c r="AT29" i="7"/>
  <c r="AU29" i="7"/>
  <c r="AV29" i="7"/>
  <c r="AW29" i="7"/>
  <c r="AX29" i="7"/>
  <c r="AY29" i="7"/>
  <c r="AZ29" i="7"/>
  <c r="AR30" i="7"/>
  <c r="AS30" i="7"/>
  <c r="AT30" i="7"/>
  <c r="AU30" i="7"/>
  <c r="AV30" i="7"/>
  <c r="AW30" i="7"/>
  <c r="AX30" i="7"/>
  <c r="AY30" i="7"/>
  <c r="AZ30" i="7"/>
  <c r="AS10" i="6"/>
  <c r="AT10" i="6"/>
  <c r="AU10" i="6"/>
  <c r="AV10" i="6"/>
  <c r="AW10" i="6"/>
  <c r="AX10" i="6"/>
  <c r="AS11" i="6"/>
  <c r="AT11" i="6"/>
  <c r="AU11" i="6"/>
  <c r="AV11" i="6"/>
  <c r="AW11" i="6"/>
  <c r="AX11" i="6"/>
  <c r="AS12" i="6"/>
  <c r="AT12" i="6"/>
  <c r="AU12" i="6"/>
  <c r="AV12" i="6"/>
  <c r="AW12" i="6"/>
  <c r="AX12" i="6"/>
  <c r="AS13" i="6"/>
  <c r="AT13" i="6"/>
  <c r="AU13" i="6"/>
  <c r="AV13" i="6"/>
  <c r="AW13" i="6"/>
  <c r="AX13" i="6"/>
  <c r="AS14" i="6"/>
  <c r="AT14" i="6"/>
  <c r="AU14" i="6"/>
  <c r="AV14" i="6"/>
  <c r="AW14" i="6"/>
  <c r="AX14" i="6"/>
  <c r="AS15" i="6"/>
  <c r="AT15" i="6"/>
  <c r="AU15" i="6"/>
  <c r="AV15" i="6"/>
  <c r="AW15" i="6"/>
  <c r="AX15" i="6"/>
  <c r="AS16" i="6"/>
  <c r="AT16" i="6"/>
  <c r="AU16" i="6"/>
  <c r="AV16" i="6"/>
  <c r="AW16" i="6"/>
  <c r="AX16" i="6"/>
  <c r="AS17" i="6"/>
  <c r="AT17" i="6"/>
  <c r="AU17" i="6"/>
  <c r="AV17" i="6"/>
  <c r="AW17" i="6"/>
  <c r="AX17" i="6"/>
  <c r="AS18" i="6"/>
  <c r="AT18" i="6"/>
  <c r="AU18" i="6"/>
  <c r="AV18" i="6"/>
  <c r="AW18" i="6"/>
  <c r="AX18" i="6"/>
  <c r="AS19" i="6"/>
  <c r="AT19" i="6"/>
  <c r="AU19" i="6"/>
  <c r="AV19" i="6"/>
  <c r="AW19" i="6"/>
  <c r="AX19" i="6"/>
  <c r="AS20" i="6"/>
  <c r="AT20" i="6"/>
  <c r="AU20" i="6"/>
  <c r="AV20" i="6"/>
  <c r="AW20" i="6"/>
  <c r="AX20" i="6"/>
  <c r="AS21" i="6"/>
  <c r="AT21" i="6"/>
  <c r="AU21" i="6"/>
  <c r="AV21" i="6"/>
  <c r="AW21" i="6"/>
  <c r="AX21" i="6"/>
  <c r="AS22" i="6"/>
  <c r="AT22" i="6"/>
  <c r="AU22" i="6"/>
  <c r="AV22" i="6"/>
  <c r="AW22" i="6"/>
  <c r="AX22" i="6"/>
  <c r="AS23" i="6"/>
  <c r="AT23" i="6"/>
  <c r="AU23" i="6"/>
  <c r="AV23" i="6"/>
  <c r="AW23" i="6"/>
  <c r="AX23" i="6"/>
  <c r="AS24" i="6"/>
  <c r="AT24" i="6"/>
  <c r="AU24" i="6"/>
  <c r="AV24" i="6"/>
  <c r="AW24" i="6"/>
  <c r="AX24" i="6"/>
  <c r="AR10" i="6"/>
  <c r="AY10" i="6"/>
  <c r="AZ10" i="6"/>
  <c r="AR11" i="6"/>
  <c r="AY11" i="6"/>
  <c r="AZ11" i="6"/>
  <c r="AR12" i="6"/>
  <c r="AY12" i="6"/>
  <c r="AZ12" i="6"/>
  <c r="AR13" i="6"/>
  <c r="AY13" i="6"/>
  <c r="AZ13" i="6"/>
  <c r="AR14" i="6"/>
  <c r="AY14" i="6"/>
  <c r="AZ14" i="6"/>
  <c r="AR15" i="6"/>
  <c r="AY15" i="6"/>
  <c r="AZ15" i="6"/>
  <c r="AR16" i="6"/>
  <c r="AY16" i="6"/>
  <c r="AZ16" i="6"/>
  <c r="AR17" i="6"/>
  <c r="AY17" i="6"/>
  <c r="AZ17" i="6"/>
  <c r="AR18" i="6"/>
  <c r="AY18" i="6"/>
  <c r="AZ18" i="6"/>
  <c r="AR19" i="6"/>
  <c r="AY19" i="6"/>
  <c r="AZ19" i="6"/>
  <c r="AR20" i="6"/>
  <c r="AY20" i="6"/>
  <c r="AZ20" i="6"/>
  <c r="AR21" i="6"/>
  <c r="AY21" i="6"/>
  <c r="AZ21" i="6"/>
  <c r="AR22" i="6"/>
  <c r="AY22" i="6"/>
  <c r="AZ22" i="6"/>
  <c r="AR23" i="6"/>
  <c r="AY23" i="6"/>
  <c r="AZ23" i="6"/>
  <c r="AR24" i="6"/>
  <c r="AY24" i="6"/>
  <c r="AZ24" i="6"/>
  <c r="AR10" i="8"/>
  <c r="AS10" i="8"/>
  <c r="AT10" i="8"/>
  <c r="AU10" i="8"/>
  <c r="AV10" i="8"/>
  <c r="AW10" i="8"/>
  <c r="AX10" i="8"/>
  <c r="AY10" i="8"/>
  <c r="AZ10" i="8"/>
  <c r="AR11" i="8"/>
  <c r="AS11" i="8"/>
  <c r="AT11" i="8"/>
  <c r="AU11" i="8"/>
  <c r="AV11" i="8"/>
  <c r="AW11" i="8"/>
  <c r="AX11" i="8"/>
  <c r="AY11" i="8"/>
  <c r="AZ11" i="8"/>
  <c r="AR12" i="8"/>
  <c r="AS12" i="8"/>
  <c r="AT12" i="8"/>
  <c r="AU12" i="8"/>
  <c r="AV12" i="8"/>
  <c r="AW12" i="8"/>
  <c r="AX12" i="8"/>
  <c r="AY12" i="8"/>
  <c r="AZ12" i="8"/>
  <c r="AR13" i="8"/>
  <c r="AS13" i="8"/>
  <c r="AT13" i="8"/>
  <c r="AU13" i="8"/>
  <c r="AV13" i="8"/>
  <c r="AW13" i="8"/>
  <c r="AX13" i="8"/>
  <c r="AY13" i="8"/>
  <c r="AZ13" i="8"/>
  <c r="AR14" i="8"/>
  <c r="AS14" i="8"/>
  <c r="AT14" i="8"/>
  <c r="AU14" i="8"/>
  <c r="AV14" i="8"/>
  <c r="AW14" i="8"/>
  <c r="AX14" i="8"/>
  <c r="AY14" i="8"/>
  <c r="AZ14" i="8"/>
  <c r="AR15" i="8"/>
  <c r="AS15" i="8"/>
  <c r="AT15" i="8"/>
  <c r="AU15" i="8"/>
  <c r="AV15" i="8"/>
  <c r="AW15" i="8"/>
  <c r="AX15" i="8"/>
  <c r="AY15" i="8"/>
  <c r="AZ15" i="8"/>
  <c r="AR16" i="8"/>
  <c r="AS16" i="8"/>
  <c r="AT16" i="8"/>
  <c r="AU16" i="8"/>
  <c r="AV16" i="8"/>
  <c r="AW16" i="8"/>
  <c r="AX16" i="8"/>
  <c r="AY16" i="8"/>
  <c r="AZ16" i="8"/>
  <c r="AR17" i="8"/>
  <c r="AS17" i="8"/>
  <c r="AT17" i="8"/>
  <c r="AU17" i="8"/>
  <c r="AV17" i="8"/>
  <c r="AW17" i="8"/>
  <c r="AX17" i="8"/>
  <c r="AY17" i="8"/>
  <c r="AZ17" i="8"/>
  <c r="AR18" i="8"/>
  <c r="AS18" i="8"/>
  <c r="AT18" i="8"/>
  <c r="AU18" i="8"/>
  <c r="AV18" i="8"/>
  <c r="AW18" i="8"/>
  <c r="AX18" i="8"/>
  <c r="AY18" i="8"/>
  <c r="AZ18" i="8"/>
  <c r="AR19" i="8"/>
  <c r="AS19" i="8"/>
  <c r="AT19" i="8"/>
  <c r="AU19" i="8"/>
  <c r="AV19" i="8"/>
  <c r="AW19" i="8"/>
  <c r="AX19" i="8"/>
  <c r="AY19" i="8"/>
  <c r="AZ19" i="8"/>
  <c r="AR20" i="8"/>
  <c r="AS20" i="8"/>
  <c r="AT20" i="8"/>
  <c r="AU20" i="8"/>
  <c r="AV20" i="8"/>
  <c r="AW20" i="8"/>
  <c r="AX20" i="8"/>
  <c r="AY20" i="8"/>
  <c r="AZ20" i="8"/>
  <c r="AR21" i="8"/>
  <c r="AS21" i="8"/>
  <c r="AT21" i="8"/>
  <c r="AU21" i="8"/>
  <c r="AV21" i="8"/>
  <c r="AW21" i="8"/>
  <c r="AX21" i="8"/>
  <c r="AY21" i="8"/>
  <c r="AZ21" i="8"/>
  <c r="AR10" i="5"/>
  <c r="AS10" i="5"/>
  <c r="AT10" i="5"/>
  <c r="AU10" i="5"/>
  <c r="AV10" i="5"/>
  <c r="AW10" i="5"/>
  <c r="AX10" i="5"/>
  <c r="AY10" i="5"/>
  <c r="AZ10" i="5"/>
  <c r="AR11" i="5"/>
  <c r="AS11" i="5"/>
  <c r="AT11" i="5"/>
  <c r="AU11" i="5"/>
  <c r="AV11" i="5"/>
  <c r="AW11" i="5"/>
  <c r="AX11" i="5"/>
  <c r="AY11" i="5"/>
  <c r="AZ11" i="5"/>
  <c r="AR12" i="5"/>
  <c r="AS12" i="5"/>
  <c r="AT12" i="5"/>
  <c r="AU12" i="5"/>
  <c r="AV12" i="5"/>
  <c r="AW12" i="5"/>
  <c r="AX12" i="5"/>
  <c r="AY12" i="5"/>
  <c r="AZ12" i="5"/>
  <c r="AR13" i="5"/>
  <c r="AS13" i="5"/>
  <c r="AT13" i="5"/>
  <c r="AU13" i="5"/>
  <c r="AV13" i="5"/>
  <c r="AW13" i="5"/>
  <c r="AX13" i="5"/>
  <c r="AY13" i="5"/>
  <c r="AZ13" i="5"/>
  <c r="AR14" i="5"/>
  <c r="AS14" i="5"/>
  <c r="AT14" i="5"/>
  <c r="AU14" i="5"/>
  <c r="AV14" i="5"/>
  <c r="AW14" i="5"/>
  <c r="AX14" i="5"/>
  <c r="AY14" i="5"/>
  <c r="AZ14" i="5"/>
  <c r="AR15" i="5"/>
  <c r="AS15" i="5"/>
  <c r="AT15" i="5"/>
  <c r="AU15" i="5"/>
  <c r="AV15" i="5"/>
  <c r="AW15" i="5"/>
  <c r="AX15" i="5"/>
  <c r="AY15" i="5"/>
  <c r="AZ15" i="5"/>
  <c r="AR16" i="5"/>
  <c r="AS16" i="5"/>
  <c r="AT16" i="5"/>
  <c r="AU16" i="5"/>
  <c r="AV16" i="5"/>
  <c r="AW16" i="5"/>
  <c r="AX16" i="5"/>
  <c r="AY16" i="5"/>
  <c r="AZ16" i="5"/>
  <c r="AR17" i="5"/>
  <c r="AS17" i="5"/>
  <c r="AT17" i="5"/>
  <c r="AU17" i="5"/>
  <c r="AV17" i="5"/>
  <c r="AW17" i="5"/>
  <c r="AX17" i="5"/>
  <c r="AY17" i="5"/>
  <c r="AZ17" i="5"/>
  <c r="AR18" i="5"/>
  <c r="AS18" i="5"/>
  <c r="AT18" i="5"/>
  <c r="AU18" i="5"/>
  <c r="AV18" i="5"/>
  <c r="AW18" i="5"/>
  <c r="AX18" i="5"/>
  <c r="AY18" i="5"/>
  <c r="AZ18" i="5"/>
  <c r="AR19" i="5"/>
  <c r="AS19" i="5"/>
  <c r="AT19" i="5"/>
  <c r="AU19" i="5"/>
  <c r="AV19" i="5"/>
  <c r="AW19" i="5"/>
  <c r="AX19" i="5"/>
  <c r="AY19" i="5"/>
  <c r="AZ19" i="5"/>
  <c r="AR20" i="5"/>
  <c r="AS20" i="5"/>
  <c r="AT20" i="5"/>
  <c r="AU20" i="5"/>
  <c r="AV20" i="5"/>
  <c r="AW20" i="5"/>
  <c r="AX20" i="5"/>
  <c r="AY20" i="5"/>
  <c r="AZ20" i="5"/>
  <c r="AR21" i="5"/>
  <c r="AS21" i="5"/>
  <c r="AT21" i="5"/>
  <c r="AU21" i="5"/>
  <c r="AV21" i="5"/>
  <c r="AW21" i="5"/>
  <c r="AX21" i="5"/>
  <c r="AY21" i="5"/>
  <c r="AZ21" i="5"/>
  <c r="AZ9" i="8"/>
  <c r="AY9" i="8"/>
  <c r="AX9" i="8"/>
  <c r="AW9" i="8"/>
  <c r="AV9" i="8"/>
  <c r="AU9" i="8"/>
  <c r="AT9" i="8"/>
  <c r="AS9" i="8"/>
  <c r="AR9" i="8"/>
  <c r="B6" i="8"/>
  <c r="AK5" i="8"/>
  <c r="AZ9" i="7"/>
  <c r="AY9" i="7"/>
  <c r="AX9" i="7"/>
  <c r="AW9" i="7"/>
  <c r="AV9" i="7"/>
  <c r="AU9" i="7"/>
  <c r="AT9" i="7"/>
  <c r="AS9" i="7"/>
  <c r="AR9" i="7"/>
  <c r="B6" i="7"/>
  <c r="AK5" i="7"/>
  <c r="AZ9" i="6"/>
  <c r="AY9" i="6"/>
  <c r="AX9" i="6"/>
  <c r="AW9" i="6"/>
  <c r="AV9" i="6"/>
  <c r="AU9" i="6"/>
  <c r="AT9" i="6"/>
  <c r="AS9" i="6"/>
  <c r="AR9" i="6"/>
  <c r="B6" i="6"/>
  <c r="AK5" i="6"/>
  <c r="AZ9" i="5"/>
  <c r="AY9" i="5"/>
  <c r="AX9" i="5"/>
  <c r="AW9" i="5"/>
  <c r="AV9" i="5"/>
  <c r="AU9" i="5"/>
  <c r="AT9" i="5"/>
  <c r="AS9" i="5"/>
  <c r="AR9" i="5"/>
  <c r="B6" i="5"/>
</calcChain>
</file>

<file path=xl/sharedStrings.xml><?xml version="1.0" encoding="utf-8"?>
<sst xmlns="http://schemas.openxmlformats.org/spreadsheetml/2006/main" count="3770" uniqueCount="511">
  <si>
    <t>NCCFI</t>
  </si>
  <si>
    <t>Tournament:</t>
  </si>
  <si>
    <t>Dates:</t>
  </si>
  <si>
    <t>Location:</t>
  </si>
  <si>
    <t>John Brown University</t>
  </si>
  <si>
    <t>School</t>
  </si>
  <si>
    <t>Code</t>
  </si>
  <si>
    <t>Speakers</t>
  </si>
  <si>
    <t>R1Opp</t>
  </si>
  <si>
    <t>R1Side</t>
  </si>
  <si>
    <t>R1Judge</t>
  </si>
  <si>
    <t>R1Dec</t>
  </si>
  <si>
    <t>R1Pts</t>
  </si>
  <si>
    <t>Entries:</t>
  </si>
  <si>
    <t>Rank</t>
  </si>
  <si>
    <t>Quarters</t>
  </si>
  <si>
    <t>Semis</t>
  </si>
  <si>
    <t>R2Opp</t>
  </si>
  <si>
    <t>R2Side</t>
  </si>
  <si>
    <t>R2Judge</t>
  </si>
  <si>
    <t>R2Pts</t>
  </si>
  <si>
    <t>R2Dec</t>
  </si>
  <si>
    <t>ROUND 1</t>
  </si>
  <si>
    <t>R3SEED</t>
  </si>
  <si>
    <t>R3Opp</t>
  </si>
  <si>
    <t>R3Side</t>
  </si>
  <si>
    <t>R3Judge</t>
  </si>
  <si>
    <t>R3Pts</t>
  </si>
  <si>
    <t>R3Dec</t>
  </si>
  <si>
    <t>ROUND 3</t>
  </si>
  <si>
    <t>ROUND 4</t>
  </si>
  <si>
    <t>ROUND 5</t>
  </si>
  <si>
    <t>R4SEED</t>
  </si>
  <si>
    <t>R4Opp</t>
  </si>
  <si>
    <t>R4Side</t>
  </si>
  <si>
    <t>R4Judge</t>
  </si>
  <si>
    <t>R4Pts</t>
  </si>
  <si>
    <t>R4Dec</t>
  </si>
  <si>
    <t>R5Opp</t>
  </si>
  <si>
    <t>R5Side</t>
  </si>
  <si>
    <t>R5Judge</t>
  </si>
  <si>
    <t>R5Pts</t>
  </si>
  <si>
    <t>R5Dec</t>
  </si>
  <si>
    <t>ROUND 2</t>
  </si>
  <si>
    <t>W/L</t>
  </si>
  <si>
    <t>Pts</t>
  </si>
  <si>
    <t>CALC</t>
  </si>
  <si>
    <t>Adj</t>
  </si>
  <si>
    <t>R1</t>
  </si>
  <si>
    <t>R2</t>
  </si>
  <si>
    <t>R3</t>
  </si>
  <si>
    <t>R4</t>
  </si>
  <si>
    <t>R5</t>
  </si>
  <si>
    <t>Total</t>
  </si>
  <si>
    <t>DHL</t>
  </si>
  <si>
    <t>AGGREGATE &amp; SPEAKER AWARDS</t>
  </si>
  <si>
    <t>AdjHL</t>
  </si>
  <si>
    <t>SEED</t>
  </si>
  <si>
    <t>BREAK</t>
  </si>
  <si>
    <t>DANCE CARD</t>
  </si>
  <si>
    <t>Format:</t>
  </si>
  <si>
    <t>Division:</t>
  </si>
  <si>
    <t>NPDA</t>
  </si>
  <si>
    <t>Total Breaks</t>
  </si>
  <si>
    <t>Speaker</t>
  </si>
  <si>
    <t>Wiley ER</t>
  </si>
  <si>
    <t>Wiley FH</t>
  </si>
  <si>
    <t>Whitworth EB</t>
  </si>
  <si>
    <t>Whitworth NB</t>
  </si>
  <si>
    <t>Whitworth MD</t>
  </si>
  <si>
    <t>Whitworth LD</t>
  </si>
  <si>
    <t>Whitworth SD</t>
  </si>
  <si>
    <t>Whitworth MH</t>
  </si>
  <si>
    <t>Whitworth BN</t>
  </si>
  <si>
    <t>ORU RA</t>
  </si>
  <si>
    <t>ORU AH</t>
  </si>
  <si>
    <t>ORU AlCe</t>
  </si>
  <si>
    <t>ORU AD</t>
  </si>
  <si>
    <t>ORU AmCu</t>
  </si>
  <si>
    <t>ORU JG</t>
  </si>
  <si>
    <t>JBU JM</t>
  </si>
  <si>
    <t>cumberlands CS</t>
  </si>
  <si>
    <t>cumberlands JD</t>
  </si>
  <si>
    <t>cumberlands MK</t>
  </si>
  <si>
    <t>cumberlands SS</t>
  </si>
  <si>
    <t>JBU BJ</t>
  </si>
  <si>
    <t>JBU MB</t>
  </si>
  <si>
    <t>JBU WM</t>
  </si>
  <si>
    <t>KWU KM</t>
  </si>
  <si>
    <t>KWU KS</t>
  </si>
  <si>
    <t>ORU JJ</t>
  </si>
  <si>
    <t>ORU JW</t>
  </si>
  <si>
    <t>ORU SS</t>
  </si>
  <si>
    <t>Whitworth AH</t>
  </si>
  <si>
    <t>Whitworth BM</t>
  </si>
  <si>
    <t>Whitworth CB</t>
  </si>
  <si>
    <t>Whitworth HT</t>
  </si>
  <si>
    <t>Whitworth JK</t>
  </si>
  <si>
    <t>Whitworth MG</t>
  </si>
  <si>
    <t>Wiley AP</t>
  </si>
  <si>
    <t>Wiley CM</t>
  </si>
  <si>
    <t>Wiley LM</t>
  </si>
  <si>
    <t>PLNU SA</t>
  </si>
  <si>
    <t>PLNU JG</t>
  </si>
  <si>
    <t>KWU SG</t>
  </si>
  <si>
    <t>KWU ZB</t>
  </si>
  <si>
    <t>KWU JP</t>
  </si>
  <si>
    <t>KWU TP</t>
  </si>
  <si>
    <t>Biola DC</t>
  </si>
  <si>
    <t>Biola SA</t>
  </si>
  <si>
    <t>Biola SH</t>
  </si>
  <si>
    <t>CBU MP</t>
  </si>
  <si>
    <t>PLNU BW</t>
  </si>
  <si>
    <t>PLNU DRS</t>
  </si>
  <si>
    <t>Bethel TM</t>
  </si>
  <si>
    <t>Biola EKB</t>
  </si>
  <si>
    <t>Biola JK</t>
  </si>
  <si>
    <t>Biola RA</t>
  </si>
  <si>
    <t>Wiley RM</t>
  </si>
  <si>
    <t>CBU CJ</t>
  </si>
  <si>
    <t>Biola SS</t>
  </si>
  <si>
    <t>KWU AB</t>
  </si>
  <si>
    <t>KWU NF</t>
  </si>
  <si>
    <t>KWU KL</t>
  </si>
  <si>
    <t>Biola MS</t>
  </si>
  <si>
    <t>Biola JP</t>
  </si>
  <si>
    <t>Wiley TB</t>
  </si>
  <si>
    <t>Bethel KA</t>
  </si>
  <si>
    <t>A</t>
  </si>
  <si>
    <t>N</t>
  </si>
  <si>
    <t>BYE</t>
  </si>
  <si>
    <t>G.Harmon</t>
  </si>
  <si>
    <t>W</t>
  </si>
  <si>
    <t>Ingram</t>
  </si>
  <si>
    <t>L</t>
  </si>
  <si>
    <t>Jerree Forbes</t>
  </si>
  <si>
    <t>Schrauger</t>
  </si>
  <si>
    <t>Perkins</t>
  </si>
  <si>
    <t>Spencer</t>
  </si>
  <si>
    <t>Muse</t>
  </si>
  <si>
    <t>Lenell</t>
  </si>
  <si>
    <t>K. Davis</t>
  </si>
  <si>
    <t>Gamboa</t>
  </si>
  <si>
    <t>Greenawalt</t>
  </si>
  <si>
    <t>Leland</t>
  </si>
  <si>
    <t>Rutledge</t>
  </si>
  <si>
    <t>Utter</t>
  </si>
  <si>
    <t>elliott</t>
  </si>
  <si>
    <t>cumberlands ss</t>
  </si>
  <si>
    <t>coover</t>
  </si>
  <si>
    <t>V. Smith</t>
  </si>
  <si>
    <t>milosch</t>
  </si>
  <si>
    <t>cody</t>
  </si>
  <si>
    <t>Garrett</t>
  </si>
  <si>
    <t>Colbert</t>
  </si>
  <si>
    <t>Wiley?</t>
  </si>
  <si>
    <t>Gibson</t>
  </si>
  <si>
    <t>Rainey</t>
  </si>
  <si>
    <t>Brown</t>
  </si>
  <si>
    <t>JBU</t>
  </si>
  <si>
    <t>Ajohnson</t>
  </si>
  <si>
    <t>Cornet</t>
  </si>
  <si>
    <t>ludlam</t>
  </si>
  <si>
    <t>Sherer</t>
  </si>
  <si>
    <t>cornet</t>
  </si>
  <si>
    <t>Jeree Forbes</t>
  </si>
  <si>
    <t>Chavis</t>
  </si>
  <si>
    <t>Langston</t>
  </si>
  <si>
    <t>Jeriah Forbes</t>
  </si>
  <si>
    <t>Davis</t>
  </si>
  <si>
    <t>Belmont</t>
  </si>
  <si>
    <t>Coover</t>
  </si>
  <si>
    <t>Collins</t>
  </si>
  <si>
    <t>Ludlam</t>
  </si>
  <si>
    <t>Elliott</t>
  </si>
  <si>
    <t>Milosch</t>
  </si>
  <si>
    <t>Stroup</t>
  </si>
  <si>
    <t>A.Johnson</t>
  </si>
  <si>
    <t>Cody</t>
  </si>
  <si>
    <t>COdy</t>
  </si>
  <si>
    <t>Wjohnson</t>
  </si>
  <si>
    <t>1. Biola Univeristy - Novice Parli - Jordan Keiter &amp; Esa Kendall-Bell</t>
  </si>
  <si>
    <t>Biola KK</t>
  </si>
  <si>
    <t>2. Biola Univeristy - Novice Parli - Rick Anderson &amp; John Parker</t>
  </si>
  <si>
    <t>Biola AP</t>
  </si>
  <si>
    <t>3. Colorado Christian University - Novice Parli - Andrew Wyckoff &amp; Stephen Scheffel</t>
  </si>
  <si>
    <t>CCU WS</t>
  </si>
  <si>
    <t>4. Colorado Christian University - Novice Parli - Kjertsten Rold &amp; Lauren Holmes</t>
  </si>
  <si>
    <t>CCU RH</t>
  </si>
  <si>
    <t>5. California Baptist University - Novice Parli - Ashley Hawley &amp; Brianna Nelson</t>
  </si>
  <si>
    <t>CBU HN</t>
  </si>
  <si>
    <t>6. Belmont University - Novice Parli - Jake Townsend &amp; Max Shenfield</t>
  </si>
  <si>
    <t>Belmont TS</t>
  </si>
  <si>
    <t>7. Howard Payne University - Novice Parli - Dorie Walton &amp; Kaleigh Tankersley</t>
  </si>
  <si>
    <t>HPU WT</t>
  </si>
  <si>
    <t>8. Covenant College - Novice Parli - Jake Wasdin &amp; Paul Broussard</t>
  </si>
  <si>
    <t>CC WB</t>
  </si>
  <si>
    <t>9. Covenant College - Novice Parli - Kevin Hughes &amp; Stephen McKerihan</t>
  </si>
  <si>
    <t>CC HM</t>
  </si>
  <si>
    <t>10. Covenant College - Novice Parli - Carolyn Walters &amp; Lena Glaze</t>
  </si>
  <si>
    <t>CC WG</t>
  </si>
  <si>
    <t>11. Carson-Newman College - Novice Parli - Nick Smith &amp; Will Moran</t>
  </si>
  <si>
    <t>CNC SM</t>
  </si>
  <si>
    <t>12. Oral Roberts University - Novice Parli - Rosina Albanese &amp; Aba Hammond</t>
  </si>
  <si>
    <t>13. Oral Roberts University - Novice Parli - Alejandro Cevallos &amp; Julie Gonzalez</t>
  </si>
  <si>
    <t>ORU CG</t>
  </si>
  <si>
    <t>14. Oral Roberts University - Novice Parli - Angela Dance &amp; Amir Curry</t>
  </si>
  <si>
    <t>ORU DC</t>
  </si>
  <si>
    <t>Novice</t>
  </si>
  <si>
    <t>Jordan Keiter</t>
  </si>
  <si>
    <t>Esa Kendall-Bell</t>
  </si>
  <si>
    <t>Rick Anderson</t>
  </si>
  <si>
    <t>John Parker</t>
  </si>
  <si>
    <t>Andrew Wyckoff</t>
  </si>
  <si>
    <t>Stephen Scheffel</t>
  </si>
  <si>
    <t>Kjertsten Rold</t>
  </si>
  <si>
    <t>Lauren Holmes</t>
  </si>
  <si>
    <t>Ashley Hawley</t>
  </si>
  <si>
    <t>Brianna Nelson</t>
  </si>
  <si>
    <t>Jake Townsend</t>
  </si>
  <si>
    <t>Max Shenfield</t>
  </si>
  <si>
    <t>Dorie Walton</t>
  </si>
  <si>
    <t>Kaleigh Tankersley</t>
  </si>
  <si>
    <t>Jake Wasdin</t>
  </si>
  <si>
    <t>Paul Broussard</t>
  </si>
  <si>
    <t>Kevin Hughes</t>
  </si>
  <si>
    <t>Stephen McKerihan</t>
  </si>
  <si>
    <t>Carolyn Walters</t>
  </si>
  <si>
    <t>Lena Glaze</t>
  </si>
  <si>
    <t>Nick Smith</t>
  </si>
  <si>
    <t>Will Moran</t>
  </si>
  <si>
    <t>Rosina Albanese</t>
  </si>
  <si>
    <t>Aba Hammond</t>
  </si>
  <si>
    <t>Alejandro Cevallos</t>
  </si>
  <si>
    <t>Julie Gonzalez</t>
  </si>
  <si>
    <t>Angela Dance</t>
  </si>
  <si>
    <t>Amir Curry</t>
  </si>
  <si>
    <t>Junior</t>
  </si>
  <si>
    <t>Turner</t>
  </si>
  <si>
    <t>Swygard</t>
  </si>
  <si>
    <t>Pearson</t>
  </si>
  <si>
    <t>Loging</t>
  </si>
  <si>
    <t>B. Harmon</t>
  </si>
  <si>
    <t>M. Turner</t>
  </si>
  <si>
    <t>Samens</t>
  </si>
  <si>
    <t>1. university of the cumberlands - Junior Parli - matthew kelly &amp; caleb stoffle</t>
  </si>
  <si>
    <t>cumberlands KS</t>
  </si>
  <si>
    <t>2. John Brown University - Junior Parli - Walker Martin &amp; Brad Johnson</t>
  </si>
  <si>
    <t>JBU MJ</t>
  </si>
  <si>
    <t>3. Biola Univeristy - Junior Parli - Joy Clarkson &amp; Elena Trueba</t>
  </si>
  <si>
    <t>Biola CT</t>
  </si>
  <si>
    <t>4. Wiley College - Junior Parli - Ailey Pope &amp; Tyler Butler</t>
  </si>
  <si>
    <t>Wiley PB</t>
  </si>
  <si>
    <t>5. Kansas Wesleyan University - Junior Parli - Kris Lewis</t>
  </si>
  <si>
    <t>KWU/CCU LS</t>
  </si>
  <si>
    <t>6. California Baptist University - Junior Parli - Chris Jamison &amp; Matt Phillips</t>
  </si>
  <si>
    <t>CBU JP</t>
  </si>
  <si>
    <t>7. Bethany Lutheran College - Junior Parli - Jacob Schneider &amp; Shawn Loging</t>
  </si>
  <si>
    <t>BLC SL</t>
  </si>
  <si>
    <t>8. Bryan College - Junior Parli - Amy Buchmeyer &amp; Timothy Metcalf</t>
  </si>
  <si>
    <t>Bryan BM</t>
  </si>
  <si>
    <t>9. Covenant College - Junior Parli - Scott Hoelsema &amp; Nathan Sweetman</t>
  </si>
  <si>
    <t>CC HS</t>
  </si>
  <si>
    <t>10. Bethel University - Junior Parli - Zach Goscha &amp; Tom Ritter</t>
  </si>
  <si>
    <t>Bethel GR</t>
  </si>
  <si>
    <t>matthew kelly</t>
  </si>
  <si>
    <t>caleb stoffle</t>
  </si>
  <si>
    <t>Walker Martin</t>
  </si>
  <si>
    <t>Brad Johnson</t>
  </si>
  <si>
    <t>Joy Clarkson</t>
  </si>
  <si>
    <t>Elena Trueba</t>
  </si>
  <si>
    <t>Ailey Pope</t>
  </si>
  <si>
    <t>Tyler Butler</t>
  </si>
  <si>
    <t>Kris Lewis</t>
  </si>
  <si>
    <t>Gabby Schneider</t>
  </si>
  <si>
    <t>CCU - Gabby Schneider</t>
  </si>
  <si>
    <t>Chris Jamison</t>
  </si>
  <si>
    <t>Matt Phillips</t>
  </si>
  <si>
    <t>Jacob Schneider</t>
  </si>
  <si>
    <t>Shawn Loging</t>
  </si>
  <si>
    <t>Amy Buchmeyer</t>
  </si>
  <si>
    <t>Timothy Metcalf</t>
  </si>
  <si>
    <t>Scott Hoelsema</t>
  </si>
  <si>
    <t>Nathan Sweetman</t>
  </si>
  <si>
    <t>Zach Goscha</t>
  </si>
  <si>
    <t>Tom Ritter</t>
  </si>
  <si>
    <t>1. Point Loma Nazarene University - Open Parli - Brandon West &amp; Joshua Gilbert</t>
  </si>
  <si>
    <t>PLNU WG</t>
  </si>
  <si>
    <t>2. Point Loma Nazarene University - Open Parli - Daniel Robert Spencer &amp; Sydney Awakuni</t>
  </si>
  <si>
    <t>3. Concordia University Irvine - Open Parli - Allison Bowman &amp; Danielle Raymus</t>
  </si>
  <si>
    <t>CUI BR</t>
  </si>
  <si>
    <t>4. Concordia University Irvine - Open Parli - Angelica Grigsby &amp; Anabel Solano</t>
  </si>
  <si>
    <t>CUI GS</t>
  </si>
  <si>
    <t>5. Kansas Wesleyan University - Open Parli - Amber Benning &amp; Kiefer Storer</t>
  </si>
  <si>
    <t>KWU BS</t>
  </si>
  <si>
    <t>6. Kansas Wesleyan University - Open Parli - Tonya Powers &amp; Kourtney Maison</t>
  </si>
  <si>
    <t>KWU PM</t>
  </si>
  <si>
    <t>7. Kansas Wesleyan University - Open Parli - Zack Brown &amp; Sean Grove</t>
  </si>
  <si>
    <t>KWU BG</t>
  </si>
  <si>
    <t>8. Kansas Wesleyan University - Open Parli - Nick Fowler &amp; Jake Provo</t>
  </si>
  <si>
    <t>KWU FP</t>
  </si>
  <si>
    <t>9. Biola Univeristy - Open Parli - Michael Sonson &amp; Daniel Chiu</t>
  </si>
  <si>
    <t>Biola SC</t>
  </si>
  <si>
    <t>10. Biola Univeristy - Open Parli - Sean Hansen &amp; Scott Alford</t>
  </si>
  <si>
    <t>Biola HA</t>
  </si>
  <si>
    <t>11. Colorado Christian University - Open Parli - Caleb Rawson &amp; Matthew Erickson</t>
  </si>
  <si>
    <t>CCU RE</t>
  </si>
  <si>
    <t>12. Wiley College - Open Parli - Leon Moukendi &amp; Chad Mossman</t>
  </si>
  <si>
    <t>Wiley MM</t>
  </si>
  <si>
    <t>13. Wiley College - Open Parli - Ropafadzo Mpofu &amp; Rayla Crawford</t>
  </si>
  <si>
    <t>Wiley MC</t>
  </si>
  <si>
    <t>14. Wheaton College - Open Parli - Andrew Massot &amp; Josh Melby</t>
  </si>
  <si>
    <t>Wheaton MM</t>
  </si>
  <si>
    <t>15. Bethany Lutheran College - Open Parli - Rachel Skaaland &amp; William Soule</t>
  </si>
  <si>
    <t>BLC SS</t>
  </si>
  <si>
    <t>16. university of the cumberlands - Open Parli - justin durbin &amp; seth stoffle</t>
  </si>
  <si>
    <t>cumberlands DS</t>
  </si>
  <si>
    <t>17. Howard Payne University - Open Parli - Marcos Corley &amp; Ben Palmer</t>
  </si>
  <si>
    <t>HPU CP</t>
  </si>
  <si>
    <t>18. Howard Payne University - Open Parli - Katie Rose Bonner &amp; Katie Mullaney</t>
  </si>
  <si>
    <t>HPU BM</t>
  </si>
  <si>
    <t>19. Covenant College - Open Parli - Sarah Swygard &amp; Harris Stevens</t>
  </si>
  <si>
    <t>CC SS</t>
  </si>
  <si>
    <t>20. Carson-Newman College - Open Parli - Michael Lugo &amp; Kate Doyle</t>
  </si>
  <si>
    <t>CNC LD</t>
  </si>
  <si>
    <t>21. Carson-Newman College - Open Parli - Luke Willoughby &amp; Sara McHenry</t>
  </si>
  <si>
    <t>CNC WM</t>
  </si>
  <si>
    <t>22. Bethel University - Open Parli - Matthew Sundquist &amp; Tom Monson</t>
  </si>
  <si>
    <t>Bethel SM</t>
  </si>
  <si>
    <t>23. Bethel University - Open Parli - Abigail Stocker &amp; Kyle Arvila</t>
  </si>
  <si>
    <t>Bethel SA</t>
  </si>
  <si>
    <t>24. Carson-Newman College - Open Parli - Chance Lewis &amp; Mary Collins</t>
  </si>
  <si>
    <t>CNC LC</t>
  </si>
  <si>
    <t>25. Oral Roberts University - Open Parli - Joseph Jackson &amp; Sara Sandford</t>
  </si>
  <si>
    <t>ORU JS</t>
  </si>
  <si>
    <t>Justin</t>
  </si>
  <si>
    <t>cumberlands ks</t>
  </si>
  <si>
    <t>KWU/CCU</t>
  </si>
  <si>
    <t>LaPlue</t>
  </si>
  <si>
    <t>S. Johnson</t>
  </si>
  <si>
    <t>Abigail Stocker</t>
  </si>
  <si>
    <t>Kyle Arvila</t>
  </si>
  <si>
    <t>Matthew Sundquist</t>
  </si>
  <si>
    <t>Tom Monson</t>
  </si>
  <si>
    <t>Sean Hansen</t>
  </si>
  <si>
    <t>Scott Alford</t>
  </si>
  <si>
    <t>Michael Sonson</t>
  </si>
  <si>
    <t>Daniel Chiu</t>
  </si>
  <si>
    <t>Rachel Skaaland</t>
  </si>
  <si>
    <t>William Soule</t>
  </si>
  <si>
    <t>Sarah Swygard</t>
  </si>
  <si>
    <t>Harris Stevens</t>
  </si>
  <si>
    <t>Caleb Rawson</t>
  </si>
  <si>
    <t>Matthew Erickson</t>
  </si>
  <si>
    <t>Chance Lewis</t>
  </si>
  <si>
    <t>Mary Collins</t>
  </si>
  <si>
    <t>Michael Lugo</t>
  </si>
  <si>
    <t>Kate Doyle</t>
  </si>
  <si>
    <t>Luke Willoughby</t>
  </si>
  <si>
    <t>Sara McHenry</t>
  </si>
  <si>
    <t>Allison Bowman</t>
  </si>
  <si>
    <t>Danielle Raymus</t>
  </si>
  <si>
    <t>Angelica Grigsby</t>
  </si>
  <si>
    <t>Anabel Solano</t>
  </si>
  <si>
    <t>justin durbin</t>
  </si>
  <si>
    <t>seth stoffle</t>
  </si>
  <si>
    <t>Katie Rose Bonner</t>
  </si>
  <si>
    <t>Katie Mullaney</t>
  </si>
  <si>
    <t>Marcos Corley</t>
  </si>
  <si>
    <t>Ben Palmer</t>
  </si>
  <si>
    <t>Zack Brown</t>
  </si>
  <si>
    <t>Sean Grove</t>
  </si>
  <si>
    <t>Amber Benning</t>
  </si>
  <si>
    <t>Kiefer Storer</t>
  </si>
  <si>
    <t>Nick Fowler</t>
  </si>
  <si>
    <t>Jake Provo</t>
  </si>
  <si>
    <t>Tonya Powers</t>
  </si>
  <si>
    <t>Kourtney Maison</t>
  </si>
  <si>
    <t>Joseph Jackson</t>
  </si>
  <si>
    <t>Sara Sandford</t>
  </si>
  <si>
    <t>Daniel Robert Spencer</t>
  </si>
  <si>
    <t>Sydney Awakuni</t>
  </si>
  <si>
    <t>Brandon West</t>
  </si>
  <si>
    <t>Joshua Gilbert</t>
  </si>
  <si>
    <t>Andrew Massot</t>
  </si>
  <si>
    <t>Josh Melby</t>
  </si>
  <si>
    <t>Ropafadzo Mpofu</t>
  </si>
  <si>
    <t>Rayla Crawford</t>
  </si>
  <si>
    <t>Leon Moukendi</t>
  </si>
  <si>
    <t>Chad Mossman</t>
  </si>
  <si>
    <t>G. Harmon</t>
  </si>
  <si>
    <t>Grimalda</t>
  </si>
  <si>
    <t>cumberlands ds</t>
  </si>
  <si>
    <t>Kirksey</t>
  </si>
  <si>
    <t>FIX BYE PTS</t>
  </si>
  <si>
    <t>W. Johnson</t>
  </si>
  <si>
    <t>Lennell</t>
  </si>
  <si>
    <t>Lessica L</t>
  </si>
  <si>
    <t>Jessica L</t>
  </si>
  <si>
    <t>Sara</t>
  </si>
  <si>
    <t>Wiley</t>
  </si>
  <si>
    <t>cumberlands mk</t>
  </si>
  <si>
    <t>Joshua</t>
  </si>
  <si>
    <t>Marse</t>
  </si>
  <si>
    <t>Ramsey</t>
  </si>
  <si>
    <t>M. Brown</t>
  </si>
  <si>
    <t>Maryam</t>
  </si>
  <si>
    <t>cumberlands jd</t>
  </si>
  <si>
    <t>A. Johnson</t>
  </si>
  <si>
    <t>Burns</t>
  </si>
  <si>
    <t>cumberlands cs</t>
  </si>
  <si>
    <t>Whitworth</t>
  </si>
  <si>
    <t>W.Johnson</t>
  </si>
  <si>
    <t>King</t>
  </si>
  <si>
    <t>Russmann</t>
  </si>
  <si>
    <t>Daniels</t>
  </si>
  <si>
    <t>IPDA</t>
  </si>
  <si>
    <t>Open</t>
  </si>
  <si>
    <t>LD</t>
  </si>
  <si>
    <t>N/JV</t>
  </si>
  <si>
    <t>Koym</t>
  </si>
  <si>
    <t>Cornett</t>
  </si>
  <si>
    <t>Couch</t>
  </si>
  <si>
    <t>Justin Jose</t>
  </si>
  <si>
    <t>gamboa</t>
  </si>
  <si>
    <t>KWU WG</t>
  </si>
  <si>
    <t>KWU BM</t>
  </si>
  <si>
    <t>OPEN</t>
  </si>
  <si>
    <t>Whit SD</t>
  </si>
  <si>
    <t>JBU 5</t>
  </si>
  <si>
    <t>Whit EB</t>
  </si>
  <si>
    <t>JBU 4</t>
  </si>
  <si>
    <t>Whit LD</t>
  </si>
  <si>
    <t>Dalmon</t>
  </si>
  <si>
    <t>Whit MH</t>
  </si>
  <si>
    <t>Whit MD</t>
  </si>
  <si>
    <t>Wilson</t>
  </si>
  <si>
    <t>Whit BN</t>
  </si>
  <si>
    <t>Tomson</t>
  </si>
  <si>
    <t>Whit NB</t>
  </si>
  <si>
    <t>v. Smith</t>
  </si>
  <si>
    <t>JJohnson</t>
  </si>
  <si>
    <t>Dotson</t>
  </si>
  <si>
    <t>Whit MG</t>
  </si>
  <si>
    <t>Whit HT</t>
  </si>
  <si>
    <t>Sauceda</t>
  </si>
  <si>
    <t>cumb ss</t>
  </si>
  <si>
    <t>K.Davis</t>
  </si>
  <si>
    <t>Whit BM</t>
  </si>
  <si>
    <t>Chat</t>
  </si>
  <si>
    <t>cumb jd</t>
  </si>
  <si>
    <t>chavis</t>
  </si>
  <si>
    <t>cumb cs</t>
  </si>
  <si>
    <t>Whit AH</t>
  </si>
  <si>
    <t>whit cb</t>
  </si>
  <si>
    <t>Whit JK</t>
  </si>
  <si>
    <t>AGGREGATE</t>
  </si>
  <si>
    <t>Breaks</t>
  </si>
  <si>
    <t>Top 2 Novices</t>
  </si>
  <si>
    <t>Top 2 JVs</t>
  </si>
  <si>
    <t>cumb MK</t>
  </si>
  <si>
    <t>Scoring</t>
  </si>
  <si>
    <t>Novice NPDA</t>
  </si>
  <si>
    <t>Junior NPDA</t>
  </si>
  <si>
    <t>OPEN NPDA</t>
  </si>
  <si>
    <t>Sweeps</t>
  </si>
  <si>
    <t>Prelim</t>
  </si>
  <si>
    <t>Elim</t>
  </si>
  <si>
    <t>Individual</t>
  </si>
  <si>
    <t>Open NPDA</t>
  </si>
  <si>
    <t>BOLD is NOVICE</t>
  </si>
  <si>
    <t>Team</t>
  </si>
  <si>
    <t>Samantha Stahl</t>
  </si>
  <si>
    <t>Zach Brown</t>
  </si>
  <si>
    <t>Semifinalst</t>
  </si>
  <si>
    <t>Joshua McBride</t>
  </si>
  <si>
    <t>Rosina Albinese</t>
  </si>
  <si>
    <t>Brennan Neal</t>
  </si>
  <si>
    <t>Evan Barnes</t>
  </si>
  <si>
    <t>Lilly Davis</t>
  </si>
  <si>
    <t>Molly Daniels</t>
  </si>
  <si>
    <t>Matt Hancock</t>
  </si>
  <si>
    <t>Norann Beidas</t>
  </si>
  <si>
    <t>Sarah Dice</t>
  </si>
  <si>
    <t>Eric Robinson</t>
  </si>
  <si>
    <t>Farrah Habad</t>
  </si>
  <si>
    <t>Michael Burchfield</t>
  </si>
  <si>
    <t>Joshua Wagoner</t>
  </si>
  <si>
    <t>Alex Hoffmann</t>
  </si>
  <si>
    <t>Bri Miller</t>
  </si>
  <si>
    <t>Chris Burnett</t>
  </si>
  <si>
    <t>Hannah Tweet</t>
  </si>
  <si>
    <t>Jonathan Kim</t>
  </si>
  <si>
    <t>Madison Garner</t>
  </si>
  <si>
    <t>Sam Director</t>
  </si>
  <si>
    <t>Leon Moukenbi</t>
  </si>
  <si>
    <t>Bronze</t>
  </si>
  <si>
    <t>Silver</t>
  </si>
  <si>
    <t>Gold</t>
  </si>
  <si>
    <t>Gold/Silver Closeout</t>
  </si>
  <si>
    <t>Champion</t>
  </si>
  <si>
    <t>Runner-up</t>
  </si>
  <si>
    <t>Novice Champion</t>
  </si>
  <si>
    <t>Novice Runner-up</t>
  </si>
  <si>
    <t>JV Co-Champion</t>
  </si>
  <si>
    <t>Individual Speakers</t>
  </si>
  <si>
    <t>Semi</t>
  </si>
  <si>
    <t>Finalist</t>
  </si>
  <si>
    <t>Semifinalist</t>
  </si>
  <si>
    <t>x</t>
  </si>
  <si>
    <t>x=this judge didn't include speaker points, but they would not have altered seeding or speaker awards, so we did not pursue the judge for clarification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</si>
</sst>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Lucida Sans Unicode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0" xfId="0" applyFont="1" applyFill="1" applyAlignment="1">
      <alignment horizontal="right"/>
    </xf>
    <xf numFmtId="0" fontId="0" fillId="0" borderId="1" xfId="0" applyBorder="1"/>
    <xf numFmtId="0" fontId="0" fillId="0" borderId="2" xfId="0" applyBorder="1"/>
    <xf numFmtId="0" fontId="2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Fill="1" applyAlignment="1"/>
    <xf numFmtId="14" fontId="2" fillId="0" borderId="0" xfId="0" applyNumberFormat="1" applyFont="1" applyFill="1" applyAlignment="1"/>
    <xf numFmtId="14" fontId="2" fillId="2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/>
    <xf numFmtId="0" fontId="0" fillId="0" borderId="3" xfId="0" applyBorder="1" applyAlignment="1">
      <alignment vertical="center"/>
    </xf>
    <xf numFmtId="0" fontId="2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/>
    <xf numFmtId="0" fontId="4" fillId="0" borderId="0" xfId="0" applyFont="1" applyAlignment="1">
      <alignment horizontal="right" wrapText="1" indent="2"/>
    </xf>
    <xf numFmtId="0" fontId="2" fillId="2" borderId="0" xfId="0" applyFont="1" applyFill="1" applyAlignment="1">
      <alignment horizontal="right" vertical="center"/>
    </xf>
    <xf numFmtId="1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wrapText="1" indent="1"/>
    </xf>
    <xf numFmtId="0" fontId="0" fillId="7" borderId="0" xfId="0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/>
    <xf numFmtId="0" fontId="0" fillId="0" borderId="0" xfId="0" applyFill="1" applyAlignment="1"/>
    <xf numFmtId="0" fontId="0" fillId="0" borderId="0" xfId="0" applyFill="1"/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6" borderId="0" xfId="0" applyFont="1" applyFill="1" applyAlignment="1">
      <alignment vertical="center"/>
    </xf>
    <xf numFmtId="0" fontId="0" fillId="5" borderId="0" xfId="0" applyFill="1" applyAlignment="1">
      <alignment horizontal="left" vertical="center"/>
    </xf>
    <xf numFmtId="0" fontId="3" fillId="0" borderId="0" xfId="0" applyFont="1" applyFill="1" applyAlignment="1"/>
    <xf numFmtId="0" fontId="3" fillId="2" borderId="0" xfId="0" applyFont="1" applyFill="1" applyAlignment="1"/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1" fillId="6" borderId="0" xfId="0" applyFont="1" applyFill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7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7" borderId="0" xfId="0" applyFill="1" applyAlignment="1">
      <alignment horizontal="left" vertical="center"/>
    </xf>
  </cellXfs>
  <cellStyles count="1">
    <cellStyle name="Normal" xfId="0" builtinId="0"/>
  </cellStyles>
  <dxfs count="9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8" sqref="A1:H28"/>
    </sheetView>
  </sheetViews>
  <sheetFormatPr defaultRowHeight="15" x14ac:dyDescent="0.25"/>
  <cols>
    <col min="1" max="1" width="3" bestFit="1" customWidth="1"/>
    <col min="2" max="2" width="29.85546875" bestFit="1" customWidth="1"/>
    <col min="3" max="3" width="14.28515625" bestFit="1" customWidth="1"/>
    <col min="4" max="4" width="6" bestFit="1" customWidth="1"/>
    <col min="6" max="6" width="7.140625" bestFit="1" customWidth="1"/>
  </cols>
  <sheetData/>
  <sortState ref="A3:E48">
    <sortCondition ref="A3:A4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1"/>
  <sheetViews>
    <sheetView tabSelected="1" workbookViewId="0">
      <pane xSplit="2" ySplit="8" topLeftCell="AW9" activePane="bottomRight" state="frozen"/>
      <selection pane="topRight" activeCell="C1" sqref="C1"/>
      <selection pane="bottomLeft" activeCell="A9" sqref="A9"/>
      <selection pane="bottomRight" activeCell="Q38" sqref="Q38"/>
    </sheetView>
  </sheetViews>
  <sheetFormatPr defaultRowHeight="15" x14ac:dyDescent="0.25"/>
  <cols>
    <col min="1" max="1" width="29.85546875" bestFit="1" customWidth="1"/>
    <col min="2" max="2" width="14.140625" style="61" bestFit="1" customWidth="1"/>
    <col min="3" max="3" width="29.5703125" style="61" customWidth="1"/>
    <col min="4" max="4" width="9.7109375" style="61" bestFit="1" customWidth="1"/>
    <col min="5" max="5" width="8.7109375" style="61" bestFit="1" customWidth="1"/>
    <col min="6" max="6" width="10.42578125" style="61" bestFit="1" customWidth="1"/>
    <col min="7" max="7" width="7.5703125" style="61" bestFit="1" customWidth="1"/>
    <col min="8" max="8" width="8.28515625" style="61" bestFit="1" customWidth="1"/>
    <col min="9" max="10" width="9.140625" style="61"/>
    <col min="11" max="11" width="10.42578125" style="61" bestFit="1" customWidth="1"/>
    <col min="12" max="19" width="9.140625" style="61"/>
    <col min="20" max="20" width="10.42578125" style="61" bestFit="1" customWidth="1"/>
    <col min="21" max="26" width="9.140625" style="61"/>
    <col min="27" max="27" width="9.7109375" style="61" bestFit="1" customWidth="1"/>
    <col min="28" max="28" width="10.140625" style="61" bestFit="1" customWidth="1"/>
    <col min="29" max="29" width="8.7109375" style="61" bestFit="1" customWidth="1"/>
    <col min="30" max="30" width="10.7109375" style="61" bestFit="1" customWidth="1"/>
    <col min="31" max="31" width="12.5703125" style="61" bestFit="1" customWidth="1"/>
    <col min="32" max="32" width="8.28515625" style="61" bestFit="1" customWidth="1"/>
    <col min="33" max="33" width="5.85546875" style="61" bestFit="1" customWidth="1"/>
    <col min="34" max="35" width="12.5703125" style="61" bestFit="1" customWidth="1"/>
    <col min="36" max="50" width="9.140625" style="61"/>
    <col min="51" max="51" width="9.7109375" style="61" bestFit="1" customWidth="1"/>
    <col min="52" max="52" width="10.140625" style="61" bestFit="1" customWidth="1"/>
    <col min="53" max="53" width="9.140625" style="61"/>
    <col min="54" max="54" width="9.7109375" style="61" bestFit="1" customWidth="1"/>
    <col min="55" max="55" width="16.7109375" style="61" bestFit="1" customWidth="1"/>
    <col min="56" max="59" width="9.140625" style="61"/>
    <col min="60" max="60" width="17.5703125" style="61" bestFit="1" customWidth="1"/>
    <col min="61" max="70" width="9.140625" style="61"/>
  </cols>
  <sheetData>
    <row r="1" spans="1:70" ht="18.75" x14ac:dyDescent="0.3">
      <c r="A1" s="1" t="s">
        <v>1</v>
      </c>
      <c r="B1" s="43" t="s">
        <v>0</v>
      </c>
      <c r="C1" s="43"/>
      <c r="D1" s="62"/>
    </row>
    <row r="2" spans="1:70" ht="18.75" x14ac:dyDescent="0.3">
      <c r="A2" s="1" t="s">
        <v>2</v>
      </c>
      <c r="B2" s="8">
        <v>41342</v>
      </c>
      <c r="C2" s="8">
        <v>41344</v>
      </c>
      <c r="D2" s="63"/>
    </row>
    <row r="3" spans="1:70" ht="18.75" x14ac:dyDescent="0.3">
      <c r="A3" s="1" t="s">
        <v>3</v>
      </c>
      <c r="B3" s="43" t="s">
        <v>4</v>
      </c>
      <c r="C3" s="43"/>
      <c r="D3" s="62"/>
    </row>
    <row r="4" spans="1:70" ht="18.75" x14ac:dyDescent="0.3">
      <c r="A4" s="1" t="s">
        <v>60</v>
      </c>
      <c r="B4" s="43" t="s">
        <v>418</v>
      </c>
      <c r="C4" s="43"/>
      <c r="D4" s="62"/>
      <c r="X4" s="64"/>
      <c r="AK4" s="77" t="s">
        <v>457</v>
      </c>
      <c r="AL4" s="77"/>
      <c r="BD4" s="61" t="s">
        <v>465</v>
      </c>
    </row>
    <row r="5" spans="1:70" ht="18.75" x14ac:dyDescent="0.3">
      <c r="A5" s="1" t="s">
        <v>61</v>
      </c>
      <c r="B5" s="43" t="s">
        <v>419</v>
      </c>
      <c r="C5" s="43"/>
      <c r="D5" s="62"/>
      <c r="AK5" s="61" t="s">
        <v>458</v>
      </c>
      <c r="BD5" s="61" t="str">
        <f>B4</f>
        <v>LD</v>
      </c>
    </row>
    <row r="6" spans="1:70" ht="18.75" x14ac:dyDescent="0.3">
      <c r="A6" s="1" t="s">
        <v>13</v>
      </c>
      <c r="B6" s="32">
        <f>COUNTA(B9:B31)</f>
        <v>13</v>
      </c>
      <c r="AK6" s="61" t="s">
        <v>459</v>
      </c>
      <c r="BD6" s="61" t="str">
        <f>B5</f>
        <v>N/JV</v>
      </c>
      <c r="BE6" s="78" t="s">
        <v>470</v>
      </c>
    </row>
    <row r="7" spans="1:70" ht="18.75" x14ac:dyDescent="0.3">
      <c r="A7" s="4"/>
      <c r="B7" s="60"/>
      <c r="D7" s="68" t="s">
        <v>22</v>
      </c>
      <c r="E7" s="68"/>
      <c r="F7" s="68"/>
      <c r="G7" s="68"/>
      <c r="H7" s="68"/>
      <c r="I7" s="69" t="s">
        <v>43</v>
      </c>
      <c r="J7" s="69"/>
      <c r="K7" s="69"/>
      <c r="L7" s="69"/>
      <c r="M7" s="69"/>
      <c r="N7" s="70"/>
      <c r="O7" s="70"/>
      <c r="P7" s="70"/>
      <c r="Q7" s="70"/>
      <c r="R7" s="68"/>
      <c r="S7" s="68"/>
      <c r="T7" s="68"/>
      <c r="U7" s="68"/>
      <c r="V7" s="68"/>
      <c r="W7" s="71"/>
      <c r="X7" s="71"/>
      <c r="Y7" s="71"/>
      <c r="Z7" s="71"/>
      <c r="AA7" s="69" t="s">
        <v>30</v>
      </c>
      <c r="AB7" s="69"/>
      <c r="AC7" s="69"/>
      <c r="AD7" s="69"/>
      <c r="AE7" s="69"/>
      <c r="AF7" s="69"/>
      <c r="AG7" s="70"/>
      <c r="AH7" s="70"/>
      <c r="AI7" s="70"/>
      <c r="AJ7" s="70"/>
      <c r="AK7" s="32" t="s">
        <v>58</v>
      </c>
      <c r="AM7" s="69" t="s">
        <v>55</v>
      </c>
      <c r="AN7" s="69"/>
      <c r="AO7" s="69"/>
      <c r="AP7" s="69"/>
      <c r="AR7" s="72" t="s">
        <v>59</v>
      </c>
      <c r="AS7" s="72"/>
      <c r="AT7" s="72"/>
      <c r="AU7" s="72"/>
      <c r="AV7" s="72"/>
      <c r="AW7" s="72"/>
      <c r="AX7" s="72"/>
      <c r="AY7" s="72"/>
      <c r="AZ7" s="72"/>
      <c r="BD7" s="61" t="s">
        <v>466</v>
      </c>
      <c r="BF7" s="61" t="s">
        <v>467</v>
      </c>
    </row>
    <row r="8" spans="1:70" s="11" customFormat="1" ht="18.75" x14ac:dyDescent="0.3">
      <c r="A8" s="10" t="s">
        <v>5</v>
      </c>
      <c r="B8" s="32" t="s">
        <v>6</v>
      </c>
      <c r="C8" s="32" t="s">
        <v>64</v>
      </c>
      <c r="D8" s="32" t="s">
        <v>8</v>
      </c>
      <c r="E8" s="32" t="s">
        <v>9</v>
      </c>
      <c r="F8" s="32" t="s">
        <v>10</v>
      </c>
      <c r="G8" s="32" t="s">
        <v>12</v>
      </c>
      <c r="H8" s="32" t="s">
        <v>11</v>
      </c>
      <c r="I8" s="32" t="s">
        <v>17</v>
      </c>
      <c r="J8" s="32" t="s">
        <v>18</v>
      </c>
      <c r="K8" s="32" t="s">
        <v>19</v>
      </c>
      <c r="L8" s="32" t="s">
        <v>20</v>
      </c>
      <c r="M8" s="32" t="s">
        <v>21</v>
      </c>
      <c r="N8" s="32" t="s">
        <v>44</v>
      </c>
      <c r="O8" s="32" t="s">
        <v>45</v>
      </c>
      <c r="P8" s="32" t="s">
        <v>46</v>
      </c>
      <c r="Q8" s="32" t="s">
        <v>23</v>
      </c>
      <c r="R8" s="32" t="s">
        <v>24</v>
      </c>
      <c r="S8" s="32" t="s">
        <v>25</v>
      </c>
      <c r="T8" s="32" t="s">
        <v>26</v>
      </c>
      <c r="U8" s="32" t="s">
        <v>27</v>
      </c>
      <c r="V8" s="32" t="s">
        <v>28</v>
      </c>
      <c r="W8" s="32" t="s">
        <v>44</v>
      </c>
      <c r="X8" s="32" t="s">
        <v>45</v>
      </c>
      <c r="Y8" s="32" t="s">
        <v>47</v>
      </c>
      <c r="Z8" s="32" t="s">
        <v>46</v>
      </c>
      <c r="AA8" s="32" t="s">
        <v>32</v>
      </c>
      <c r="AB8" s="32" t="s">
        <v>33</v>
      </c>
      <c r="AC8" s="32" t="s">
        <v>34</v>
      </c>
      <c r="AD8" s="32" t="s">
        <v>35</v>
      </c>
      <c r="AE8" s="32" t="s">
        <v>36</v>
      </c>
      <c r="AF8" s="32" t="s">
        <v>37</v>
      </c>
      <c r="AG8" s="32" t="s">
        <v>44</v>
      </c>
      <c r="AH8" s="32" t="s">
        <v>47</v>
      </c>
      <c r="AI8" s="32" t="s">
        <v>45</v>
      </c>
      <c r="AJ8" s="32" t="s">
        <v>46</v>
      </c>
      <c r="AK8" s="32" t="s">
        <v>57</v>
      </c>
      <c r="AL8" s="61"/>
      <c r="AM8" s="32" t="s">
        <v>48</v>
      </c>
      <c r="AN8" s="32" t="s">
        <v>49</v>
      </c>
      <c r="AO8" s="32" t="s">
        <v>50</v>
      </c>
      <c r="AP8" s="32" t="s">
        <v>51</v>
      </c>
      <c r="AQ8" s="61"/>
      <c r="AR8" s="32" t="s">
        <v>6</v>
      </c>
      <c r="AS8" s="43" t="s">
        <v>48</v>
      </c>
      <c r="AT8" s="43"/>
      <c r="AU8" s="43" t="s">
        <v>49</v>
      </c>
      <c r="AV8" s="43"/>
      <c r="AW8" s="43" t="s">
        <v>50</v>
      </c>
      <c r="AX8" s="43"/>
      <c r="AY8" s="43" t="s">
        <v>51</v>
      </c>
      <c r="AZ8" s="43"/>
      <c r="BA8" s="61"/>
      <c r="BB8" s="61" t="s">
        <v>471</v>
      </c>
      <c r="BC8" s="61" t="s">
        <v>468</v>
      </c>
      <c r="BD8" s="61" t="s">
        <v>5</v>
      </c>
      <c r="BE8" s="61" t="s">
        <v>468</v>
      </c>
      <c r="BF8" s="61" t="s">
        <v>5</v>
      </c>
      <c r="BG8" s="61" t="s">
        <v>468</v>
      </c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</row>
    <row r="9" spans="1:70" x14ac:dyDescent="0.25">
      <c r="A9" s="14"/>
      <c r="B9" s="61" t="s">
        <v>127</v>
      </c>
      <c r="C9" s="61" t="s">
        <v>341</v>
      </c>
      <c r="D9" s="61" t="s">
        <v>120</v>
      </c>
      <c r="E9" s="61" t="s">
        <v>128</v>
      </c>
      <c r="F9" s="61" t="s">
        <v>171</v>
      </c>
      <c r="G9" s="61">
        <v>23</v>
      </c>
      <c r="H9" s="61" t="s">
        <v>132</v>
      </c>
      <c r="I9" s="61" t="s">
        <v>125</v>
      </c>
      <c r="J9" s="61" t="s">
        <v>129</v>
      </c>
      <c r="K9" s="61" t="s">
        <v>138</v>
      </c>
      <c r="L9" s="61">
        <v>27</v>
      </c>
      <c r="M9" s="61" t="s">
        <v>134</v>
      </c>
      <c r="N9" s="55">
        <f>COUNTIF(H9:M9,"w")</f>
        <v>1</v>
      </c>
      <c r="O9" s="55">
        <f>SUM(G9,L9)</f>
        <v>50</v>
      </c>
      <c r="P9" s="55">
        <f>SUM((N9*1000)+O9)</f>
        <v>1050</v>
      </c>
      <c r="Q9" s="55">
        <f>RANK(P9,P$9:P$31,0)</f>
        <v>8</v>
      </c>
      <c r="R9" s="61" t="s">
        <v>116</v>
      </c>
      <c r="S9" s="61" t="s">
        <v>128</v>
      </c>
      <c r="T9" s="61" t="s">
        <v>240</v>
      </c>
      <c r="U9" s="61">
        <v>21</v>
      </c>
      <c r="V9" s="61" t="s">
        <v>132</v>
      </c>
      <c r="W9" s="55">
        <f>COUNTIF(H9:V9,"w")</f>
        <v>2</v>
      </c>
      <c r="X9" s="55">
        <f>SUM(U9,L9,G9)</f>
        <v>71</v>
      </c>
      <c r="Y9" s="55">
        <f>LARGE(AM9:AO9,2)</f>
        <v>23</v>
      </c>
      <c r="Z9" s="55">
        <f>SUM((W9*1000)+X9+(Y9*0.01))</f>
        <v>2071.23</v>
      </c>
      <c r="AA9" s="55">
        <f>RANK(Z9,Z$9:Z$31,0)</f>
        <v>8</v>
      </c>
      <c r="AB9" s="61" t="s">
        <v>117</v>
      </c>
      <c r="AC9" s="61" t="s">
        <v>129</v>
      </c>
      <c r="AD9" s="61" t="s">
        <v>238</v>
      </c>
      <c r="AE9" s="61">
        <v>26</v>
      </c>
      <c r="AF9" s="61" t="s">
        <v>134</v>
      </c>
      <c r="AG9" s="55">
        <f>COUNTIF(H9:AF9,"w")</f>
        <v>2</v>
      </c>
      <c r="AH9" s="55">
        <f>SUM(AI9-(LARGE(AM9:AP9,1)+LARGE(AM9:AP9,4)))</f>
        <v>49</v>
      </c>
      <c r="AI9" s="55">
        <f>SUM(AM9:AP9)</f>
        <v>97</v>
      </c>
      <c r="AJ9" s="55">
        <f>SUM((AG9*1000)+AH9+(AI9*0.001))</f>
        <v>2049.0970000000002</v>
      </c>
      <c r="AK9" s="55">
        <f>RANK(AJ9,$AJ$9:$AJ$30,0)</f>
        <v>8</v>
      </c>
      <c r="AM9" s="61">
        <f>G9</f>
        <v>23</v>
      </c>
      <c r="AN9" s="61">
        <f>L9</f>
        <v>27</v>
      </c>
      <c r="AO9" s="61">
        <f>U9</f>
        <v>21</v>
      </c>
      <c r="AP9" s="61">
        <f>AE9</f>
        <v>26</v>
      </c>
      <c r="AR9" s="73" t="str">
        <f>B9</f>
        <v>Bethel KA</v>
      </c>
      <c r="AS9" s="74" t="str">
        <f>D9</f>
        <v>Biola SS</v>
      </c>
      <c r="AT9" s="75" t="str">
        <f>F9</f>
        <v>Coover</v>
      </c>
      <c r="AU9" s="74" t="str">
        <f>I9</f>
        <v>Biola JP</v>
      </c>
      <c r="AV9" s="75" t="str">
        <f>K9</f>
        <v>Spencer</v>
      </c>
      <c r="AW9" s="74" t="str">
        <f>R9</f>
        <v>Biola JK</v>
      </c>
      <c r="AX9" s="75" t="str">
        <f>T9</f>
        <v>Pearson</v>
      </c>
      <c r="AY9" s="74" t="str">
        <f>AB9</f>
        <v>Biola RA</v>
      </c>
      <c r="AZ9" s="75" t="str">
        <f>AD9</f>
        <v>Turner</v>
      </c>
      <c r="BB9" s="61" t="str">
        <f>B9</f>
        <v>Bethel KA</v>
      </c>
      <c r="BC9" s="61" t="str">
        <f>C9</f>
        <v>Kyle Arvila</v>
      </c>
      <c r="BD9" s="61">
        <f>SUM(AG9*3)</f>
        <v>6</v>
      </c>
      <c r="BE9" s="61">
        <f>BD9</f>
        <v>6</v>
      </c>
      <c r="BG9" s="61">
        <f>BF9</f>
        <v>0</v>
      </c>
    </row>
    <row r="10" spans="1:70" s="50" customFormat="1" x14ac:dyDescent="0.25">
      <c r="A10" s="49"/>
      <c r="B10" s="79" t="s">
        <v>115</v>
      </c>
      <c r="C10" s="79" t="s">
        <v>210</v>
      </c>
      <c r="D10" s="79" t="s">
        <v>118</v>
      </c>
      <c r="E10" s="79" t="s">
        <v>128</v>
      </c>
      <c r="F10" s="79" t="s">
        <v>167</v>
      </c>
      <c r="G10" s="79">
        <v>27</v>
      </c>
      <c r="H10" s="79" t="s">
        <v>132</v>
      </c>
      <c r="I10" s="79" t="s">
        <v>121</v>
      </c>
      <c r="J10" s="79" t="s">
        <v>129</v>
      </c>
      <c r="K10" s="79" t="s">
        <v>153</v>
      </c>
      <c r="L10" s="79">
        <v>27</v>
      </c>
      <c r="M10" s="79" t="s">
        <v>134</v>
      </c>
      <c r="N10" s="80">
        <f t="shared" ref="N10:N21" si="0">COUNTIF(H10:M10,"w")</f>
        <v>1</v>
      </c>
      <c r="O10" s="80">
        <f t="shared" ref="O10:O21" si="1">SUM(G10,L10)</f>
        <v>54</v>
      </c>
      <c r="P10" s="80">
        <f t="shared" ref="P10:P21" si="2">SUM((N10*1000)+O10)</f>
        <v>1054</v>
      </c>
      <c r="Q10" s="80">
        <f t="shared" ref="Q10:Q21" si="3">RANK(P10,P$9:P$31,0)</f>
        <v>6</v>
      </c>
      <c r="R10" s="79" t="s">
        <v>123</v>
      </c>
      <c r="S10" s="79" t="s">
        <v>129</v>
      </c>
      <c r="T10" s="79" t="s">
        <v>396</v>
      </c>
      <c r="U10" s="79">
        <v>19</v>
      </c>
      <c r="V10" s="79" t="s">
        <v>134</v>
      </c>
      <c r="W10" s="80">
        <f t="shared" ref="W10:W21" si="4">COUNTIF(H10:V10,"w")</f>
        <v>1</v>
      </c>
      <c r="X10" s="80">
        <f t="shared" ref="X10:X21" si="5">SUM(U10,L10,G10)</f>
        <v>73</v>
      </c>
      <c r="Y10" s="80">
        <f t="shared" ref="Y10:Y21" si="6">LARGE(AM10:AO10,2)</f>
        <v>27</v>
      </c>
      <c r="Z10" s="80">
        <f t="shared" ref="Z10:Z21" si="7">SUM((W10*1000)+X10+(Y10*0.01))</f>
        <v>1073.27</v>
      </c>
      <c r="AA10" s="80">
        <f t="shared" ref="AA10:AA21" si="8">RANK(Z10,Z$9:Z$31,0)</f>
        <v>10</v>
      </c>
      <c r="AB10" s="79" t="s">
        <v>126</v>
      </c>
      <c r="AC10" s="79" t="s">
        <v>128</v>
      </c>
      <c r="AD10" s="79" t="s">
        <v>177</v>
      </c>
      <c r="AE10" s="79">
        <v>24</v>
      </c>
      <c r="AF10" s="79" t="s">
        <v>134</v>
      </c>
      <c r="AG10" s="80">
        <f t="shared" ref="AG10:AG21" si="9">COUNTIF(H10:AF10,"w")</f>
        <v>1</v>
      </c>
      <c r="AH10" s="80">
        <f t="shared" ref="AH10:AH21" si="10">SUM(AI10-(LARGE(AM10:AP10,1)+LARGE(AM10:AP10,4)))</f>
        <v>51</v>
      </c>
      <c r="AI10" s="80">
        <f t="shared" ref="AI10:AI21" si="11">SUM(AM10:AP10)</f>
        <v>97</v>
      </c>
      <c r="AJ10" s="80">
        <f t="shared" ref="AJ10:AJ21" si="12">SUM((AG10*1000)+AH10+(AI10*0.001))</f>
        <v>1051.097</v>
      </c>
      <c r="AK10" s="80">
        <f t="shared" ref="AK10:AK21" si="13">RANK(AJ10,$AJ$9:$AJ$30,0)</f>
        <v>12</v>
      </c>
      <c r="AL10" s="79"/>
      <c r="AM10" s="79">
        <f t="shared" ref="AM10:AM21" si="14">G10</f>
        <v>27</v>
      </c>
      <c r="AN10" s="79">
        <f t="shared" ref="AN10:AN21" si="15">L10</f>
        <v>27</v>
      </c>
      <c r="AO10" s="79">
        <f t="shared" ref="AO10:AO21" si="16">U10</f>
        <v>19</v>
      </c>
      <c r="AP10" s="79">
        <f t="shared" ref="AP10:AP21" si="17">AE10</f>
        <v>24</v>
      </c>
      <c r="AQ10" s="79"/>
      <c r="AR10" s="81" t="str">
        <f t="shared" ref="AR10:AR21" si="18">B10</f>
        <v>Biola EKB</v>
      </c>
      <c r="AS10" s="82" t="str">
        <f t="shared" ref="AS10:AS21" si="19">D10</f>
        <v>Wiley RM</v>
      </c>
      <c r="AT10" s="83" t="str">
        <f t="shared" ref="AT10:AT21" si="20">F10</f>
        <v>Langston</v>
      </c>
      <c r="AU10" s="82" t="str">
        <f t="shared" ref="AU10:AU21" si="21">I10</f>
        <v>KWU AB</v>
      </c>
      <c r="AV10" s="83" t="str">
        <f t="shared" ref="AV10:AV21" si="22">K10</f>
        <v>Garrett</v>
      </c>
      <c r="AW10" s="82" t="str">
        <f t="shared" ref="AW10:AW21" si="23">R10</f>
        <v>KWU KL</v>
      </c>
      <c r="AX10" s="83" t="str">
        <f t="shared" ref="AX10:AX21" si="24">T10</f>
        <v>Lennell</v>
      </c>
      <c r="AY10" s="82" t="str">
        <f t="shared" ref="AY10:AY21" si="25">AB10</f>
        <v>Wiley TB</v>
      </c>
      <c r="AZ10" s="83" t="str">
        <f t="shared" ref="AZ10:AZ21" si="26">AD10</f>
        <v>A.Johnson</v>
      </c>
      <c r="BA10" s="79"/>
      <c r="BB10" s="79" t="str">
        <f t="shared" ref="BB10:BB21" si="27">B10</f>
        <v>Biola EKB</v>
      </c>
      <c r="BC10" s="79" t="str">
        <f t="shared" ref="BC10:BC21" si="28">C10</f>
        <v>Esa Kendall-Bell</v>
      </c>
      <c r="BD10" s="79">
        <f t="shared" ref="BD10:BD21" si="29">SUM(AG10*3)</f>
        <v>3</v>
      </c>
      <c r="BE10" s="79">
        <f t="shared" ref="BE10:BE21" si="30">BD10</f>
        <v>3</v>
      </c>
      <c r="BF10" s="79"/>
      <c r="BG10" s="79">
        <f t="shared" ref="BG10:BG21" si="31">BF10</f>
        <v>0</v>
      </c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</row>
    <row r="11" spans="1:70" s="50" customFormat="1" x14ac:dyDescent="0.25">
      <c r="A11" s="49"/>
      <c r="B11" s="79" t="s">
        <v>116</v>
      </c>
      <c r="C11" s="79" t="s">
        <v>209</v>
      </c>
      <c r="D11" s="79" t="s">
        <v>119</v>
      </c>
      <c r="E11" s="79" t="s">
        <v>128</v>
      </c>
      <c r="F11" s="79" t="s">
        <v>176</v>
      </c>
      <c r="G11" s="79">
        <v>16</v>
      </c>
      <c r="H11" s="79" t="s">
        <v>134</v>
      </c>
      <c r="I11" s="79" t="s">
        <v>118</v>
      </c>
      <c r="J11" s="79" t="s">
        <v>129</v>
      </c>
      <c r="K11" s="79" t="s">
        <v>154</v>
      </c>
      <c r="L11" s="79">
        <v>28</v>
      </c>
      <c r="M11" s="79" t="s">
        <v>134</v>
      </c>
      <c r="N11" s="80">
        <f t="shared" si="0"/>
        <v>0</v>
      </c>
      <c r="O11" s="80">
        <f t="shared" si="1"/>
        <v>44</v>
      </c>
      <c r="P11" s="80">
        <f t="shared" si="2"/>
        <v>44</v>
      </c>
      <c r="Q11" s="80">
        <f t="shared" si="3"/>
        <v>12</v>
      </c>
      <c r="R11" s="79" t="s">
        <v>127</v>
      </c>
      <c r="S11" s="79" t="s">
        <v>129</v>
      </c>
      <c r="T11" s="79" t="s">
        <v>240</v>
      </c>
      <c r="U11" s="79">
        <v>20</v>
      </c>
      <c r="V11" s="79" t="s">
        <v>134</v>
      </c>
      <c r="W11" s="80">
        <f t="shared" si="4"/>
        <v>0</v>
      </c>
      <c r="X11" s="80">
        <f t="shared" si="5"/>
        <v>64</v>
      </c>
      <c r="Y11" s="80">
        <f t="shared" si="6"/>
        <v>20</v>
      </c>
      <c r="Z11" s="80">
        <f t="shared" si="7"/>
        <v>64.2</v>
      </c>
      <c r="AA11" s="80">
        <f t="shared" si="8"/>
        <v>13</v>
      </c>
      <c r="AB11" s="79" t="s">
        <v>130</v>
      </c>
      <c r="AC11" s="79"/>
      <c r="AD11" s="79"/>
      <c r="AE11" s="79">
        <f>AVERAGE(U11,L11,G11)</f>
        <v>21.333333333333332</v>
      </c>
      <c r="AF11" s="79" t="s">
        <v>132</v>
      </c>
      <c r="AG11" s="80">
        <f t="shared" si="9"/>
        <v>1</v>
      </c>
      <c r="AH11" s="80">
        <f t="shared" si="10"/>
        <v>41.333333333333329</v>
      </c>
      <c r="AI11" s="80">
        <f t="shared" si="11"/>
        <v>85.333333333333329</v>
      </c>
      <c r="AJ11" s="80">
        <f t="shared" si="12"/>
        <v>1041.4186666666667</v>
      </c>
      <c r="AK11" s="80">
        <f t="shared" si="13"/>
        <v>13</v>
      </c>
      <c r="AL11" s="79"/>
      <c r="AM11" s="79">
        <f t="shared" si="14"/>
        <v>16</v>
      </c>
      <c r="AN11" s="79">
        <f t="shared" si="15"/>
        <v>28</v>
      </c>
      <c r="AO11" s="79">
        <f t="shared" si="16"/>
        <v>20</v>
      </c>
      <c r="AP11" s="79">
        <f t="shared" si="17"/>
        <v>21.333333333333332</v>
      </c>
      <c r="AQ11" s="79"/>
      <c r="AR11" s="81" t="str">
        <f t="shared" si="18"/>
        <v>Biola JK</v>
      </c>
      <c r="AS11" s="82" t="str">
        <f t="shared" si="19"/>
        <v>CBU CJ</v>
      </c>
      <c r="AT11" s="83" t="str">
        <f t="shared" si="20"/>
        <v>Stroup</v>
      </c>
      <c r="AU11" s="82" t="str">
        <f t="shared" si="21"/>
        <v>Wiley RM</v>
      </c>
      <c r="AV11" s="83" t="str">
        <f t="shared" si="22"/>
        <v>Colbert</v>
      </c>
      <c r="AW11" s="82" t="str">
        <f t="shared" si="23"/>
        <v>Bethel KA</v>
      </c>
      <c r="AX11" s="83" t="str">
        <f t="shared" si="24"/>
        <v>Pearson</v>
      </c>
      <c r="AY11" s="82" t="str">
        <f t="shared" si="25"/>
        <v>BYE</v>
      </c>
      <c r="AZ11" s="83">
        <f t="shared" si="26"/>
        <v>0</v>
      </c>
      <c r="BA11" s="79"/>
      <c r="BB11" s="79" t="str">
        <f t="shared" si="27"/>
        <v>Biola JK</v>
      </c>
      <c r="BC11" s="79" t="str">
        <f t="shared" si="28"/>
        <v>Jordan Keiter</v>
      </c>
      <c r="BD11" s="79">
        <f t="shared" si="29"/>
        <v>3</v>
      </c>
      <c r="BE11" s="79">
        <f t="shared" si="30"/>
        <v>3</v>
      </c>
      <c r="BF11" s="79"/>
      <c r="BG11" s="79">
        <f t="shared" si="31"/>
        <v>0</v>
      </c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</row>
    <row r="12" spans="1:70" s="52" customFormat="1" x14ac:dyDescent="0.25">
      <c r="A12" s="51"/>
      <c r="B12" s="64" t="s">
        <v>125</v>
      </c>
      <c r="C12" s="64" t="s">
        <v>212</v>
      </c>
      <c r="D12" s="64" t="s">
        <v>126</v>
      </c>
      <c r="E12" s="64" t="s">
        <v>129</v>
      </c>
      <c r="F12" s="64" t="s">
        <v>159</v>
      </c>
      <c r="G12" s="64">
        <v>29</v>
      </c>
      <c r="H12" s="64" t="s">
        <v>132</v>
      </c>
      <c r="I12" s="64" t="s">
        <v>127</v>
      </c>
      <c r="J12" s="64" t="s">
        <v>128</v>
      </c>
      <c r="K12" s="64" t="s">
        <v>138</v>
      </c>
      <c r="L12" s="64">
        <v>28</v>
      </c>
      <c r="M12" s="64" t="s">
        <v>132</v>
      </c>
      <c r="N12" s="84">
        <f t="shared" si="0"/>
        <v>2</v>
      </c>
      <c r="O12" s="84">
        <f t="shared" si="1"/>
        <v>57</v>
      </c>
      <c r="P12" s="84">
        <f t="shared" si="2"/>
        <v>2057</v>
      </c>
      <c r="Q12" s="84">
        <f t="shared" si="3"/>
        <v>1</v>
      </c>
      <c r="R12" s="64" t="s">
        <v>121</v>
      </c>
      <c r="S12" s="64" t="s">
        <v>128</v>
      </c>
      <c r="T12" s="64" t="s">
        <v>338</v>
      </c>
      <c r="U12" s="64">
        <v>27</v>
      </c>
      <c r="V12" s="64" t="s">
        <v>134</v>
      </c>
      <c r="W12" s="84">
        <f t="shared" si="4"/>
        <v>2</v>
      </c>
      <c r="X12" s="84">
        <f t="shared" si="5"/>
        <v>84</v>
      </c>
      <c r="Y12" s="84">
        <f t="shared" si="6"/>
        <v>28</v>
      </c>
      <c r="Z12" s="84">
        <f t="shared" si="7"/>
        <v>2084.2800000000002</v>
      </c>
      <c r="AA12" s="84">
        <f t="shared" si="8"/>
        <v>4</v>
      </c>
      <c r="AB12" s="64" t="s">
        <v>122</v>
      </c>
      <c r="AC12" s="64" t="s">
        <v>128</v>
      </c>
      <c r="AD12" s="64" t="s">
        <v>440</v>
      </c>
      <c r="AE12" s="64">
        <v>26</v>
      </c>
      <c r="AF12" s="64" t="s">
        <v>132</v>
      </c>
      <c r="AG12" s="84">
        <f t="shared" si="9"/>
        <v>3</v>
      </c>
      <c r="AH12" s="84">
        <f t="shared" si="10"/>
        <v>55</v>
      </c>
      <c r="AI12" s="84">
        <f t="shared" si="11"/>
        <v>110</v>
      </c>
      <c r="AJ12" s="84">
        <f t="shared" si="12"/>
        <v>3055.11</v>
      </c>
      <c r="AK12" s="84">
        <f t="shared" si="13"/>
        <v>4</v>
      </c>
      <c r="AL12" s="64"/>
      <c r="AM12" s="64">
        <f t="shared" si="14"/>
        <v>29</v>
      </c>
      <c r="AN12" s="64">
        <f t="shared" si="15"/>
        <v>28</v>
      </c>
      <c r="AO12" s="64">
        <f t="shared" si="16"/>
        <v>27</v>
      </c>
      <c r="AP12" s="64">
        <f t="shared" si="17"/>
        <v>26</v>
      </c>
      <c r="AQ12" s="64"/>
      <c r="AR12" s="85" t="str">
        <f t="shared" si="18"/>
        <v>Biola JP</v>
      </c>
      <c r="AS12" s="86" t="str">
        <f t="shared" si="19"/>
        <v>Wiley TB</v>
      </c>
      <c r="AT12" s="87" t="str">
        <f t="shared" si="20"/>
        <v>JBU</v>
      </c>
      <c r="AU12" s="86" t="str">
        <f t="shared" si="21"/>
        <v>Bethel KA</v>
      </c>
      <c r="AV12" s="87" t="str">
        <f t="shared" si="22"/>
        <v>Spencer</v>
      </c>
      <c r="AW12" s="86" t="str">
        <f t="shared" si="23"/>
        <v>KWU AB</v>
      </c>
      <c r="AX12" s="87" t="str">
        <f t="shared" si="24"/>
        <v>LaPlue</v>
      </c>
      <c r="AY12" s="86" t="str">
        <f t="shared" si="25"/>
        <v>KWU NF</v>
      </c>
      <c r="AZ12" s="87" t="str">
        <f t="shared" si="26"/>
        <v>v. Smith</v>
      </c>
      <c r="BA12" s="64"/>
      <c r="BB12" s="64" t="str">
        <f t="shared" si="27"/>
        <v>Biola JP</v>
      </c>
      <c r="BC12" s="64" t="str">
        <f t="shared" si="28"/>
        <v>John Parker</v>
      </c>
      <c r="BD12" s="64">
        <f t="shared" si="29"/>
        <v>9</v>
      </c>
      <c r="BE12" s="64">
        <f t="shared" si="30"/>
        <v>9</v>
      </c>
      <c r="BF12" s="64"/>
      <c r="BG12" s="64">
        <f t="shared" si="31"/>
        <v>0</v>
      </c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</row>
    <row r="13" spans="1:70" s="52" customFormat="1" x14ac:dyDescent="0.25">
      <c r="A13" s="51"/>
      <c r="B13" s="64" t="s">
        <v>124</v>
      </c>
      <c r="C13" s="64" t="s">
        <v>346</v>
      </c>
      <c r="D13" s="64" t="s">
        <v>122</v>
      </c>
      <c r="E13" s="64" t="s">
        <v>129</v>
      </c>
      <c r="F13" s="64" t="s">
        <v>172</v>
      </c>
      <c r="G13" s="64">
        <v>26</v>
      </c>
      <c r="H13" s="64" t="s">
        <v>134</v>
      </c>
      <c r="I13" s="64" t="s">
        <v>130</v>
      </c>
      <c r="J13" s="64"/>
      <c r="K13" s="64"/>
      <c r="L13" s="64">
        <v>25.5</v>
      </c>
      <c r="M13" s="64" t="s">
        <v>132</v>
      </c>
      <c r="N13" s="84">
        <f t="shared" si="0"/>
        <v>1</v>
      </c>
      <c r="O13" s="84">
        <f t="shared" si="1"/>
        <v>51.5</v>
      </c>
      <c r="P13" s="84">
        <f t="shared" si="2"/>
        <v>1051.5</v>
      </c>
      <c r="Q13" s="84">
        <f t="shared" si="3"/>
        <v>7</v>
      </c>
      <c r="R13" s="64" t="s">
        <v>119</v>
      </c>
      <c r="S13" s="64" t="s">
        <v>128</v>
      </c>
      <c r="T13" s="64" t="s">
        <v>397</v>
      </c>
      <c r="U13" s="64">
        <v>25</v>
      </c>
      <c r="V13" s="64" t="s">
        <v>132</v>
      </c>
      <c r="W13" s="84">
        <f t="shared" si="4"/>
        <v>2</v>
      </c>
      <c r="X13" s="84">
        <f t="shared" si="5"/>
        <v>76.5</v>
      </c>
      <c r="Y13" s="84">
        <f t="shared" si="6"/>
        <v>25.5</v>
      </c>
      <c r="Z13" s="84">
        <f t="shared" si="7"/>
        <v>2076.7550000000001</v>
      </c>
      <c r="AA13" s="84">
        <f t="shared" si="8"/>
        <v>7</v>
      </c>
      <c r="AB13" s="64" t="s">
        <v>121</v>
      </c>
      <c r="AC13" s="64" t="s">
        <v>129</v>
      </c>
      <c r="AD13" s="64" t="s">
        <v>244</v>
      </c>
      <c r="AE13" s="64">
        <v>19</v>
      </c>
      <c r="AF13" s="64" t="s">
        <v>134</v>
      </c>
      <c r="AG13" s="84">
        <f t="shared" si="9"/>
        <v>2</v>
      </c>
      <c r="AH13" s="84">
        <f t="shared" si="10"/>
        <v>50.5</v>
      </c>
      <c r="AI13" s="84">
        <f t="shared" si="11"/>
        <v>95.5</v>
      </c>
      <c r="AJ13" s="84">
        <f t="shared" si="12"/>
        <v>2050.5954999999999</v>
      </c>
      <c r="AK13" s="84">
        <f t="shared" si="13"/>
        <v>7</v>
      </c>
      <c r="AL13" s="64"/>
      <c r="AM13" s="64">
        <f t="shared" si="14"/>
        <v>26</v>
      </c>
      <c r="AN13" s="64">
        <f t="shared" si="15"/>
        <v>25.5</v>
      </c>
      <c r="AO13" s="64">
        <f t="shared" si="16"/>
        <v>25</v>
      </c>
      <c r="AP13" s="64">
        <f t="shared" si="17"/>
        <v>19</v>
      </c>
      <c r="AQ13" s="64"/>
      <c r="AR13" s="85" t="str">
        <f t="shared" si="18"/>
        <v>Biola MS</v>
      </c>
      <c r="AS13" s="86" t="str">
        <f t="shared" si="19"/>
        <v>KWU NF</v>
      </c>
      <c r="AT13" s="87" t="str">
        <f t="shared" si="20"/>
        <v>Collins</v>
      </c>
      <c r="AU13" s="86" t="str">
        <f t="shared" si="21"/>
        <v>BYE</v>
      </c>
      <c r="AV13" s="87">
        <f t="shared" si="22"/>
        <v>0</v>
      </c>
      <c r="AW13" s="86" t="str">
        <f t="shared" si="23"/>
        <v>CBU CJ</v>
      </c>
      <c r="AX13" s="87" t="str">
        <f t="shared" si="24"/>
        <v>Lessica L</v>
      </c>
      <c r="AY13" s="86" t="str">
        <f t="shared" si="25"/>
        <v>KWU AB</v>
      </c>
      <c r="AZ13" s="87" t="str">
        <f t="shared" si="26"/>
        <v>Samens</v>
      </c>
      <c r="BA13" s="64"/>
      <c r="BB13" s="64" t="str">
        <f t="shared" si="27"/>
        <v>Biola MS</v>
      </c>
      <c r="BC13" s="64" t="str">
        <f t="shared" si="28"/>
        <v>Michael Sonson</v>
      </c>
      <c r="BD13" s="64">
        <f t="shared" si="29"/>
        <v>6</v>
      </c>
      <c r="BE13" s="64">
        <f t="shared" si="30"/>
        <v>6</v>
      </c>
      <c r="BF13" s="64"/>
      <c r="BG13" s="64">
        <f t="shared" si="31"/>
        <v>0</v>
      </c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</row>
    <row r="14" spans="1:70" s="50" customFormat="1" x14ac:dyDescent="0.25">
      <c r="A14" s="49"/>
      <c r="B14" s="79" t="s">
        <v>117</v>
      </c>
      <c r="C14" s="79" t="s">
        <v>211</v>
      </c>
      <c r="D14" s="79" t="s">
        <v>121</v>
      </c>
      <c r="E14" s="79" t="s">
        <v>128</v>
      </c>
      <c r="F14" s="79" t="s">
        <v>177</v>
      </c>
      <c r="G14" s="79">
        <v>27</v>
      </c>
      <c r="H14" s="79" t="s">
        <v>134</v>
      </c>
      <c r="I14" s="79" t="s">
        <v>123</v>
      </c>
      <c r="J14" s="79" t="s">
        <v>129</v>
      </c>
      <c r="K14" s="79" t="s">
        <v>180</v>
      </c>
      <c r="L14" s="79">
        <v>28</v>
      </c>
      <c r="M14" s="79" t="s">
        <v>134</v>
      </c>
      <c r="N14" s="80">
        <f t="shared" si="0"/>
        <v>0</v>
      </c>
      <c r="O14" s="80">
        <f t="shared" si="1"/>
        <v>55</v>
      </c>
      <c r="P14" s="80">
        <f t="shared" si="2"/>
        <v>55</v>
      </c>
      <c r="Q14" s="80">
        <f t="shared" si="3"/>
        <v>11</v>
      </c>
      <c r="R14" s="79" t="s">
        <v>118</v>
      </c>
      <c r="S14" s="79" t="s">
        <v>129</v>
      </c>
      <c r="T14" s="79" t="s">
        <v>146</v>
      </c>
      <c r="U14" s="79">
        <v>26</v>
      </c>
      <c r="V14" s="79" t="s">
        <v>134</v>
      </c>
      <c r="W14" s="80">
        <f t="shared" si="4"/>
        <v>0</v>
      </c>
      <c r="X14" s="80">
        <f t="shared" si="5"/>
        <v>81</v>
      </c>
      <c r="Y14" s="80">
        <f t="shared" si="6"/>
        <v>27</v>
      </c>
      <c r="Z14" s="80">
        <f t="shared" si="7"/>
        <v>81.27</v>
      </c>
      <c r="AA14" s="80">
        <f t="shared" si="8"/>
        <v>12</v>
      </c>
      <c r="AB14" s="79" t="s">
        <v>127</v>
      </c>
      <c r="AC14" s="79" t="s">
        <v>128</v>
      </c>
      <c r="AD14" s="79" t="s">
        <v>238</v>
      </c>
      <c r="AE14" s="79">
        <v>27</v>
      </c>
      <c r="AF14" s="79" t="s">
        <v>132</v>
      </c>
      <c r="AG14" s="80">
        <f t="shared" si="9"/>
        <v>1</v>
      </c>
      <c r="AH14" s="80">
        <f t="shared" si="10"/>
        <v>54</v>
      </c>
      <c r="AI14" s="80">
        <f t="shared" si="11"/>
        <v>108</v>
      </c>
      <c r="AJ14" s="80">
        <f t="shared" si="12"/>
        <v>1054.1079999999999</v>
      </c>
      <c r="AK14" s="80">
        <f t="shared" si="13"/>
        <v>11</v>
      </c>
      <c r="AL14" s="79"/>
      <c r="AM14" s="79">
        <f t="shared" si="14"/>
        <v>27</v>
      </c>
      <c r="AN14" s="79">
        <f t="shared" si="15"/>
        <v>28</v>
      </c>
      <c r="AO14" s="79">
        <f t="shared" si="16"/>
        <v>26</v>
      </c>
      <c r="AP14" s="79">
        <f t="shared" si="17"/>
        <v>27</v>
      </c>
      <c r="AQ14" s="79"/>
      <c r="AR14" s="81" t="str">
        <f t="shared" si="18"/>
        <v>Biola RA</v>
      </c>
      <c r="AS14" s="82" t="str">
        <f t="shared" si="19"/>
        <v>KWU AB</v>
      </c>
      <c r="AT14" s="83" t="str">
        <f t="shared" si="20"/>
        <v>A.Johnson</v>
      </c>
      <c r="AU14" s="82" t="str">
        <f t="shared" si="21"/>
        <v>KWU KL</v>
      </c>
      <c r="AV14" s="83" t="str">
        <f t="shared" si="22"/>
        <v>Wjohnson</v>
      </c>
      <c r="AW14" s="82" t="str">
        <f t="shared" si="23"/>
        <v>Wiley RM</v>
      </c>
      <c r="AX14" s="83" t="str">
        <f t="shared" si="24"/>
        <v>Utter</v>
      </c>
      <c r="AY14" s="82" t="str">
        <f t="shared" si="25"/>
        <v>Bethel KA</v>
      </c>
      <c r="AZ14" s="83" t="str">
        <f t="shared" si="26"/>
        <v>Turner</v>
      </c>
      <c r="BA14" s="79"/>
      <c r="BB14" s="79" t="str">
        <f t="shared" si="27"/>
        <v>Biola RA</v>
      </c>
      <c r="BC14" s="79" t="str">
        <f t="shared" si="28"/>
        <v>Rick Anderson</v>
      </c>
      <c r="BD14" s="79">
        <f t="shared" si="29"/>
        <v>3</v>
      </c>
      <c r="BE14" s="79">
        <f t="shared" si="30"/>
        <v>3</v>
      </c>
      <c r="BF14" s="79"/>
      <c r="BG14" s="79">
        <f t="shared" si="31"/>
        <v>0</v>
      </c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</row>
    <row r="15" spans="1:70" s="50" customFormat="1" x14ac:dyDescent="0.25">
      <c r="A15" s="49"/>
      <c r="B15" s="79" t="s">
        <v>120</v>
      </c>
      <c r="C15" s="79" t="s">
        <v>472</v>
      </c>
      <c r="D15" s="79" t="s">
        <v>127</v>
      </c>
      <c r="E15" s="79" t="s">
        <v>129</v>
      </c>
      <c r="F15" s="79" t="s">
        <v>171</v>
      </c>
      <c r="G15" s="79">
        <v>19</v>
      </c>
      <c r="H15" s="79" t="s">
        <v>134</v>
      </c>
      <c r="I15" s="79" t="s">
        <v>122</v>
      </c>
      <c r="J15" s="79" t="s">
        <v>128</v>
      </c>
      <c r="K15" s="79" t="s">
        <v>133</v>
      </c>
      <c r="L15" s="79">
        <v>22</v>
      </c>
      <c r="M15" s="79" t="s">
        <v>134</v>
      </c>
      <c r="N15" s="80">
        <f t="shared" si="0"/>
        <v>0</v>
      </c>
      <c r="O15" s="80">
        <f t="shared" si="1"/>
        <v>41</v>
      </c>
      <c r="P15" s="80">
        <f t="shared" si="2"/>
        <v>41</v>
      </c>
      <c r="Q15" s="80">
        <f t="shared" si="3"/>
        <v>13</v>
      </c>
      <c r="R15" s="79" t="s">
        <v>130</v>
      </c>
      <c r="S15" s="79"/>
      <c r="T15" s="79"/>
      <c r="U15" s="79">
        <v>20.5</v>
      </c>
      <c r="V15" s="79" t="s">
        <v>132</v>
      </c>
      <c r="W15" s="80">
        <f t="shared" si="4"/>
        <v>1</v>
      </c>
      <c r="X15" s="80">
        <f t="shared" si="5"/>
        <v>61.5</v>
      </c>
      <c r="Y15" s="80">
        <f t="shared" si="6"/>
        <v>20.5</v>
      </c>
      <c r="Z15" s="80">
        <f t="shared" si="7"/>
        <v>1061.7049999999999</v>
      </c>
      <c r="AA15" s="80">
        <f t="shared" si="8"/>
        <v>11</v>
      </c>
      <c r="AB15" s="79" t="s">
        <v>118</v>
      </c>
      <c r="AC15" s="79" t="s">
        <v>129</v>
      </c>
      <c r="AD15" s="79" t="s">
        <v>137</v>
      </c>
      <c r="AE15" s="79">
        <v>27</v>
      </c>
      <c r="AF15" s="79" t="s">
        <v>132</v>
      </c>
      <c r="AG15" s="80">
        <f t="shared" si="9"/>
        <v>2</v>
      </c>
      <c r="AH15" s="80">
        <f t="shared" si="10"/>
        <v>42.5</v>
      </c>
      <c r="AI15" s="80">
        <f t="shared" si="11"/>
        <v>88.5</v>
      </c>
      <c r="AJ15" s="80">
        <f t="shared" si="12"/>
        <v>2042.5885000000001</v>
      </c>
      <c r="AK15" s="80">
        <f t="shared" si="13"/>
        <v>9</v>
      </c>
      <c r="AL15" s="79"/>
      <c r="AM15" s="79">
        <f t="shared" si="14"/>
        <v>19</v>
      </c>
      <c r="AN15" s="79">
        <f t="shared" si="15"/>
        <v>22</v>
      </c>
      <c r="AO15" s="79">
        <f t="shared" si="16"/>
        <v>20.5</v>
      </c>
      <c r="AP15" s="79">
        <f t="shared" si="17"/>
        <v>27</v>
      </c>
      <c r="AQ15" s="79"/>
      <c r="AR15" s="81" t="str">
        <f t="shared" si="18"/>
        <v>Biola SS</v>
      </c>
      <c r="AS15" s="82" t="str">
        <f t="shared" si="19"/>
        <v>Bethel KA</v>
      </c>
      <c r="AT15" s="83" t="str">
        <f t="shared" si="20"/>
        <v>Coover</v>
      </c>
      <c r="AU15" s="82" t="str">
        <f t="shared" si="21"/>
        <v>KWU NF</v>
      </c>
      <c r="AV15" s="83" t="str">
        <f t="shared" si="22"/>
        <v>Ingram</v>
      </c>
      <c r="AW15" s="82" t="str">
        <f t="shared" si="23"/>
        <v>BYE</v>
      </c>
      <c r="AX15" s="83">
        <f t="shared" si="24"/>
        <v>0</v>
      </c>
      <c r="AY15" s="82" t="str">
        <f t="shared" si="25"/>
        <v>Wiley RM</v>
      </c>
      <c r="AZ15" s="83" t="str">
        <f t="shared" si="26"/>
        <v>Perkins</v>
      </c>
      <c r="BA15" s="79"/>
      <c r="BB15" s="79" t="str">
        <f t="shared" si="27"/>
        <v>Biola SS</v>
      </c>
      <c r="BC15" s="79" t="str">
        <f t="shared" si="28"/>
        <v>Samantha Stahl</v>
      </c>
      <c r="BD15" s="79">
        <f t="shared" si="29"/>
        <v>6</v>
      </c>
      <c r="BE15" s="79">
        <f t="shared" si="30"/>
        <v>6</v>
      </c>
      <c r="BF15" s="79">
        <v>15</v>
      </c>
      <c r="BG15" s="79">
        <f t="shared" si="31"/>
        <v>15</v>
      </c>
      <c r="BH15" s="79" t="s">
        <v>503</v>
      </c>
      <c r="BI15" s="79"/>
      <c r="BJ15" s="79"/>
      <c r="BK15" s="79"/>
      <c r="BL15" s="79"/>
      <c r="BM15" s="79"/>
      <c r="BN15" s="79"/>
      <c r="BO15" s="79"/>
      <c r="BP15" s="79"/>
      <c r="BQ15" s="79"/>
      <c r="BR15" s="79"/>
    </row>
    <row r="16" spans="1:70" s="50" customFormat="1" x14ac:dyDescent="0.25">
      <c r="A16" s="49"/>
      <c r="B16" s="79" t="s">
        <v>119</v>
      </c>
      <c r="C16" s="79" t="s">
        <v>276</v>
      </c>
      <c r="D16" s="79" t="s">
        <v>116</v>
      </c>
      <c r="E16" s="79" t="s">
        <v>129</v>
      </c>
      <c r="F16" s="79" t="s">
        <v>176</v>
      </c>
      <c r="G16" s="79">
        <v>18</v>
      </c>
      <c r="H16" s="79" t="s">
        <v>132</v>
      </c>
      <c r="I16" s="79" t="s">
        <v>126</v>
      </c>
      <c r="J16" s="79" t="s">
        <v>128</v>
      </c>
      <c r="K16" s="79" t="s">
        <v>136</v>
      </c>
      <c r="L16" s="79">
        <v>27</v>
      </c>
      <c r="M16" s="79" t="s">
        <v>134</v>
      </c>
      <c r="N16" s="80">
        <f t="shared" si="0"/>
        <v>1</v>
      </c>
      <c r="O16" s="80">
        <f t="shared" si="1"/>
        <v>45</v>
      </c>
      <c r="P16" s="80">
        <f t="shared" si="2"/>
        <v>1045</v>
      </c>
      <c r="Q16" s="80">
        <f t="shared" si="3"/>
        <v>10</v>
      </c>
      <c r="R16" s="79" t="s">
        <v>124</v>
      </c>
      <c r="S16" s="79" t="s">
        <v>129</v>
      </c>
      <c r="T16" s="79" t="s">
        <v>398</v>
      </c>
      <c r="U16" s="79">
        <v>30</v>
      </c>
      <c r="V16" s="79" t="s">
        <v>134</v>
      </c>
      <c r="W16" s="80">
        <f t="shared" si="4"/>
        <v>1</v>
      </c>
      <c r="X16" s="80">
        <f t="shared" si="5"/>
        <v>75</v>
      </c>
      <c r="Y16" s="80">
        <f t="shared" si="6"/>
        <v>27</v>
      </c>
      <c r="Z16" s="80">
        <f t="shared" si="7"/>
        <v>1075.27</v>
      </c>
      <c r="AA16" s="80">
        <f t="shared" si="8"/>
        <v>9</v>
      </c>
      <c r="AB16" s="79" t="s">
        <v>123</v>
      </c>
      <c r="AC16" s="79" t="s">
        <v>128</v>
      </c>
      <c r="AD16" s="79" t="s">
        <v>173</v>
      </c>
      <c r="AE16" s="79">
        <v>28</v>
      </c>
      <c r="AF16" s="79" t="s">
        <v>134</v>
      </c>
      <c r="AG16" s="80">
        <f t="shared" si="9"/>
        <v>1</v>
      </c>
      <c r="AH16" s="80">
        <f t="shared" si="10"/>
        <v>55</v>
      </c>
      <c r="AI16" s="80">
        <f t="shared" si="11"/>
        <v>103</v>
      </c>
      <c r="AJ16" s="80">
        <f t="shared" si="12"/>
        <v>1055.1030000000001</v>
      </c>
      <c r="AK16" s="80">
        <f t="shared" si="13"/>
        <v>10</v>
      </c>
      <c r="AL16" s="79"/>
      <c r="AM16" s="79">
        <f t="shared" si="14"/>
        <v>18</v>
      </c>
      <c r="AN16" s="79">
        <f t="shared" si="15"/>
        <v>27</v>
      </c>
      <c r="AO16" s="79">
        <f t="shared" si="16"/>
        <v>30</v>
      </c>
      <c r="AP16" s="79">
        <f t="shared" si="17"/>
        <v>28</v>
      </c>
      <c r="AQ16" s="79"/>
      <c r="AR16" s="81" t="str">
        <f t="shared" si="18"/>
        <v>CBU CJ</v>
      </c>
      <c r="AS16" s="82" t="str">
        <f t="shared" si="19"/>
        <v>Biola JK</v>
      </c>
      <c r="AT16" s="83" t="str">
        <f t="shared" si="20"/>
        <v>Stroup</v>
      </c>
      <c r="AU16" s="82" t="str">
        <f t="shared" si="21"/>
        <v>Wiley TB</v>
      </c>
      <c r="AV16" s="83" t="str">
        <f t="shared" si="22"/>
        <v>Schrauger</v>
      </c>
      <c r="AW16" s="82" t="str">
        <f t="shared" si="23"/>
        <v>Biola MS</v>
      </c>
      <c r="AX16" s="83" t="str">
        <f t="shared" si="24"/>
        <v>Jessica L</v>
      </c>
      <c r="AY16" s="82" t="str">
        <f t="shared" si="25"/>
        <v>KWU KL</v>
      </c>
      <c r="AZ16" s="83" t="str">
        <f t="shared" si="26"/>
        <v>Ludlam</v>
      </c>
      <c r="BA16" s="79"/>
      <c r="BB16" s="79" t="str">
        <f t="shared" si="27"/>
        <v>CBU CJ</v>
      </c>
      <c r="BC16" s="79" t="str">
        <f t="shared" si="28"/>
        <v>Chris Jamison</v>
      </c>
      <c r="BD16" s="79">
        <f t="shared" si="29"/>
        <v>3</v>
      </c>
      <c r="BE16" s="79">
        <f t="shared" si="30"/>
        <v>3</v>
      </c>
      <c r="BF16" s="79"/>
      <c r="BG16" s="79">
        <f t="shared" si="31"/>
        <v>0</v>
      </c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</row>
    <row r="17" spans="1:70" s="52" customFormat="1" x14ac:dyDescent="0.25">
      <c r="A17" s="51"/>
      <c r="B17" s="64" t="s">
        <v>121</v>
      </c>
      <c r="C17" s="64" t="s">
        <v>372</v>
      </c>
      <c r="D17" s="64" t="s">
        <v>117</v>
      </c>
      <c r="E17" s="64" t="s">
        <v>129</v>
      </c>
      <c r="F17" s="64" t="s">
        <v>177</v>
      </c>
      <c r="G17" s="64">
        <v>29</v>
      </c>
      <c r="H17" s="64" t="s">
        <v>132</v>
      </c>
      <c r="I17" s="64" t="s">
        <v>115</v>
      </c>
      <c r="J17" s="64" t="s">
        <v>128</v>
      </c>
      <c r="K17" s="64" t="s">
        <v>153</v>
      </c>
      <c r="L17" s="64">
        <v>28</v>
      </c>
      <c r="M17" s="64" t="s">
        <v>132</v>
      </c>
      <c r="N17" s="84">
        <f t="shared" si="0"/>
        <v>2</v>
      </c>
      <c r="O17" s="84">
        <f t="shared" si="1"/>
        <v>57</v>
      </c>
      <c r="P17" s="84">
        <f t="shared" si="2"/>
        <v>2057</v>
      </c>
      <c r="Q17" s="84">
        <f t="shared" si="3"/>
        <v>1</v>
      </c>
      <c r="R17" s="64" t="s">
        <v>125</v>
      </c>
      <c r="S17" s="64" t="s">
        <v>129</v>
      </c>
      <c r="T17" s="64" t="s">
        <v>338</v>
      </c>
      <c r="U17" s="64">
        <v>28</v>
      </c>
      <c r="V17" s="64" t="s">
        <v>132</v>
      </c>
      <c r="W17" s="84">
        <f t="shared" si="4"/>
        <v>3</v>
      </c>
      <c r="X17" s="84">
        <f t="shared" si="5"/>
        <v>85</v>
      </c>
      <c r="Y17" s="84">
        <f t="shared" si="6"/>
        <v>28</v>
      </c>
      <c r="Z17" s="84">
        <f t="shared" si="7"/>
        <v>3085.28</v>
      </c>
      <c r="AA17" s="84">
        <f t="shared" si="8"/>
        <v>1</v>
      </c>
      <c r="AB17" s="64" t="s">
        <v>124</v>
      </c>
      <c r="AC17" s="64" t="s">
        <v>128</v>
      </c>
      <c r="AD17" s="64" t="s">
        <v>244</v>
      </c>
      <c r="AE17" s="64">
        <v>20</v>
      </c>
      <c r="AF17" s="64" t="s">
        <v>132</v>
      </c>
      <c r="AG17" s="84">
        <f t="shared" si="9"/>
        <v>4</v>
      </c>
      <c r="AH17" s="84">
        <f t="shared" si="10"/>
        <v>56</v>
      </c>
      <c r="AI17" s="84">
        <f t="shared" si="11"/>
        <v>105</v>
      </c>
      <c r="AJ17" s="84">
        <f t="shared" si="12"/>
        <v>4056.105</v>
      </c>
      <c r="AK17" s="84">
        <f t="shared" si="13"/>
        <v>1</v>
      </c>
      <c r="AL17" s="64"/>
      <c r="AM17" s="64">
        <f t="shared" si="14"/>
        <v>29</v>
      </c>
      <c r="AN17" s="64">
        <f t="shared" si="15"/>
        <v>28</v>
      </c>
      <c r="AO17" s="64">
        <f t="shared" si="16"/>
        <v>28</v>
      </c>
      <c r="AP17" s="64">
        <f t="shared" si="17"/>
        <v>20</v>
      </c>
      <c r="AQ17" s="64"/>
      <c r="AR17" s="85" t="str">
        <f t="shared" si="18"/>
        <v>KWU AB</v>
      </c>
      <c r="AS17" s="86" t="str">
        <f t="shared" si="19"/>
        <v>Biola RA</v>
      </c>
      <c r="AT17" s="87" t="str">
        <f t="shared" si="20"/>
        <v>A.Johnson</v>
      </c>
      <c r="AU17" s="86" t="str">
        <f t="shared" si="21"/>
        <v>Biola EKB</v>
      </c>
      <c r="AV17" s="87" t="str">
        <f t="shared" si="22"/>
        <v>Garrett</v>
      </c>
      <c r="AW17" s="86" t="str">
        <f t="shared" si="23"/>
        <v>Biola JP</v>
      </c>
      <c r="AX17" s="87" t="str">
        <f t="shared" si="24"/>
        <v>LaPlue</v>
      </c>
      <c r="AY17" s="86" t="str">
        <f t="shared" si="25"/>
        <v>Biola MS</v>
      </c>
      <c r="AZ17" s="87" t="str">
        <f t="shared" si="26"/>
        <v>Samens</v>
      </c>
      <c r="BA17" s="64"/>
      <c r="BB17" s="64" t="str">
        <f t="shared" si="27"/>
        <v>KWU AB</v>
      </c>
      <c r="BC17" s="64" t="str">
        <f t="shared" si="28"/>
        <v>Amber Benning</v>
      </c>
      <c r="BD17" s="64">
        <f t="shared" si="29"/>
        <v>12</v>
      </c>
      <c r="BE17" s="64">
        <f t="shared" si="30"/>
        <v>12</v>
      </c>
      <c r="BF17" s="64">
        <v>17.5</v>
      </c>
      <c r="BG17" s="64">
        <f t="shared" si="31"/>
        <v>17.5</v>
      </c>
      <c r="BH17" s="64" t="s">
        <v>504</v>
      </c>
      <c r="BI17" s="64"/>
      <c r="BJ17" s="64"/>
      <c r="BK17" s="64"/>
      <c r="BL17" s="64"/>
      <c r="BM17" s="64"/>
      <c r="BN17" s="64"/>
      <c r="BO17" s="64"/>
      <c r="BP17" s="64"/>
      <c r="BQ17" s="64"/>
      <c r="BR17" s="64"/>
    </row>
    <row r="18" spans="1:70" s="52" customFormat="1" x14ac:dyDescent="0.25">
      <c r="A18" s="51"/>
      <c r="B18" s="64" t="s">
        <v>123</v>
      </c>
      <c r="C18" s="64" t="s">
        <v>273</v>
      </c>
      <c r="D18" s="64" t="s">
        <v>130</v>
      </c>
      <c r="E18" s="64"/>
      <c r="F18" s="64"/>
      <c r="G18" s="64">
        <v>24.5</v>
      </c>
      <c r="H18" s="64" t="s">
        <v>132</v>
      </c>
      <c r="I18" s="64" t="s">
        <v>117</v>
      </c>
      <c r="J18" s="64" t="s">
        <v>128</v>
      </c>
      <c r="K18" s="64" t="s">
        <v>180</v>
      </c>
      <c r="L18" s="64">
        <v>29</v>
      </c>
      <c r="M18" s="64" t="s">
        <v>132</v>
      </c>
      <c r="N18" s="84">
        <f t="shared" si="0"/>
        <v>2</v>
      </c>
      <c r="O18" s="84">
        <f t="shared" si="1"/>
        <v>53.5</v>
      </c>
      <c r="P18" s="84">
        <f t="shared" si="2"/>
        <v>2053.5</v>
      </c>
      <c r="Q18" s="84">
        <f t="shared" si="3"/>
        <v>3</v>
      </c>
      <c r="R18" s="64" t="s">
        <v>115</v>
      </c>
      <c r="S18" s="64" t="s">
        <v>128</v>
      </c>
      <c r="T18" s="64" t="s">
        <v>396</v>
      </c>
      <c r="U18" s="64">
        <v>20</v>
      </c>
      <c r="V18" s="64" t="s">
        <v>132</v>
      </c>
      <c r="W18" s="84">
        <f t="shared" si="4"/>
        <v>3</v>
      </c>
      <c r="X18" s="84">
        <f t="shared" si="5"/>
        <v>73.5</v>
      </c>
      <c r="Y18" s="84">
        <f t="shared" si="6"/>
        <v>24.5</v>
      </c>
      <c r="Z18" s="84">
        <f t="shared" si="7"/>
        <v>3073.7449999999999</v>
      </c>
      <c r="AA18" s="84">
        <f t="shared" si="8"/>
        <v>2</v>
      </c>
      <c r="AB18" s="64" t="s">
        <v>119</v>
      </c>
      <c r="AC18" s="64" t="s">
        <v>129</v>
      </c>
      <c r="AD18" s="64" t="s">
        <v>173</v>
      </c>
      <c r="AE18" s="64">
        <v>30</v>
      </c>
      <c r="AF18" s="64" t="s">
        <v>132</v>
      </c>
      <c r="AG18" s="84">
        <f t="shared" si="9"/>
        <v>4</v>
      </c>
      <c r="AH18" s="84">
        <f t="shared" si="10"/>
        <v>53.5</v>
      </c>
      <c r="AI18" s="84">
        <f t="shared" si="11"/>
        <v>103.5</v>
      </c>
      <c r="AJ18" s="84">
        <f t="shared" si="12"/>
        <v>4053.6035000000002</v>
      </c>
      <c r="AK18" s="84">
        <f t="shared" si="13"/>
        <v>2</v>
      </c>
      <c r="AL18" s="64"/>
      <c r="AM18" s="64">
        <f t="shared" si="14"/>
        <v>24.5</v>
      </c>
      <c r="AN18" s="64">
        <f t="shared" si="15"/>
        <v>29</v>
      </c>
      <c r="AO18" s="64">
        <f t="shared" si="16"/>
        <v>20</v>
      </c>
      <c r="AP18" s="64">
        <f t="shared" si="17"/>
        <v>30</v>
      </c>
      <c r="AQ18" s="64"/>
      <c r="AR18" s="85" t="str">
        <f t="shared" si="18"/>
        <v>KWU KL</v>
      </c>
      <c r="AS18" s="86" t="str">
        <f t="shared" si="19"/>
        <v>BYE</v>
      </c>
      <c r="AT18" s="87">
        <f t="shared" si="20"/>
        <v>0</v>
      </c>
      <c r="AU18" s="86" t="str">
        <f t="shared" si="21"/>
        <v>Biola RA</v>
      </c>
      <c r="AV18" s="87" t="str">
        <f t="shared" si="22"/>
        <v>Wjohnson</v>
      </c>
      <c r="AW18" s="86" t="str">
        <f t="shared" si="23"/>
        <v>Biola EKB</v>
      </c>
      <c r="AX18" s="87" t="str">
        <f t="shared" si="24"/>
        <v>Lennell</v>
      </c>
      <c r="AY18" s="86" t="str">
        <f t="shared" si="25"/>
        <v>CBU CJ</v>
      </c>
      <c r="AZ18" s="87" t="str">
        <f t="shared" si="26"/>
        <v>Ludlam</v>
      </c>
      <c r="BA18" s="64"/>
      <c r="BB18" s="64" t="str">
        <f t="shared" si="27"/>
        <v>KWU KL</v>
      </c>
      <c r="BC18" s="64" t="str">
        <f t="shared" si="28"/>
        <v>Kris Lewis</v>
      </c>
      <c r="BD18" s="64">
        <f t="shared" si="29"/>
        <v>12</v>
      </c>
      <c r="BE18" s="64">
        <f t="shared" si="30"/>
        <v>12</v>
      </c>
      <c r="BF18" s="64">
        <v>17.5</v>
      </c>
      <c r="BG18" s="64">
        <f t="shared" si="31"/>
        <v>17.5</v>
      </c>
      <c r="BH18" s="64" t="s">
        <v>504</v>
      </c>
      <c r="BI18" s="64"/>
      <c r="BJ18" s="64"/>
      <c r="BK18" s="64"/>
      <c r="BL18" s="64"/>
      <c r="BM18" s="64"/>
      <c r="BN18" s="64"/>
      <c r="BO18" s="64"/>
      <c r="BP18" s="64"/>
      <c r="BQ18" s="64"/>
      <c r="BR18" s="64"/>
    </row>
    <row r="19" spans="1:70" s="52" customFormat="1" x14ac:dyDescent="0.25">
      <c r="A19" s="51"/>
      <c r="B19" s="64" t="s">
        <v>122</v>
      </c>
      <c r="C19" s="64" t="s">
        <v>374</v>
      </c>
      <c r="D19" s="64" t="s">
        <v>124</v>
      </c>
      <c r="E19" s="64" t="s">
        <v>128</v>
      </c>
      <c r="F19" s="64" t="s">
        <v>172</v>
      </c>
      <c r="G19" s="64">
        <v>28</v>
      </c>
      <c r="H19" s="64" t="s">
        <v>132</v>
      </c>
      <c r="I19" s="64" t="s">
        <v>120</v>
      </c>
      <c r="J19" s="64" t="s">
        <v>129</v>
      </c>
      <c r="K19" s="64" t="s">
        <v>133</v>
      </c>
      <c r="L19" s="64">
        <v>25</v>
      </c>
      <c r="M19" s="64" t="s">
        <v>132</v>
      </c>
      <c r="N19" s="84">
        <f t="shared" si="0"/>
        <v>2</v>
      </c>
      <c r="O19" s="84">
        <f t="shared" si="1"/>
        <v>53</v>
      </c>
      <c r="P19" s="84">
        <f t="shared" si="2"/>
        <v>2053</v>
      </c>
      <c r="Q19" s="84">
        <f t="shared" si="3"/>
        <v>4</v>
      </c>
      <c r="R19" s="64" t="s">
        <v>126</v>
      </c>
      <c r="S19" s="64" t="s">
        <v>128</v>
      </c>
      <c r="T19" s="64" t="s">
        <v>174</v>
      </c>
      <c r="U19" s="64">
        <v>29</v>
      </c>
      <c r="V19" s="64" t="s">
        <v>134</v>
      </c>
      <c r="W19" s="84">
        <f t="shared" si="4"/>
        <v>2</v>
      </c>
      <c r="X19" s="84">
        <f t="shared" si="5"/>
        <v>82</v>
      </c>
      <c r="Y19" s="84">
        <f t="shared" si="6"/>
        <v>28</v>
      </c>
      <c r="Z19" s="84">
        <f t="shared" si="7"/>
        <v>2082.2800000000002</v>
      </c>
      <c r="AA19" s="84">
        <f t="shared" si="8"/>
        <v>5</v>
      </c>
      <c r="AB19" s="64" t="s">
        <v>125</v>
      </c>
      <c r="AC19" s="64" t="s">
        <v>129</v>
      </c>
      <c r="AD19" s="64" t="s">
        <v>440</v>
      </c>
      <c r="AE19" s="64">
        <v>27</v>
      </c>
      <c r="AF19" s="64" t="s">
        <v>134</v>
      </c>
      <c r="AG19" s="84">
        <f t="shared" si="9"/>
        <v>2</v>
      </c>
      <c r="AH19" s="84">
        <f t="shared" si="10"/>
        <v>55</v>
      </c>
      <c r="AI19" s="84">
        <f t="shared" si="11"/>
        <v>109</v>
      </c>
      <c r="AJ19" s="84">
        <f t="shared" si="12"/>
        <v>2055.1089999999999</v>
      </c>
      <c r="AK19" s="84">
        <f t="shared" si="13"/>
        <v>5</v>
      </c>
      <c r="AL19" s="64"/>
      <c r="AM19" s="64">
        <f t="shared" si="14"/>
        <v>28</v>
      </c>
      <c r="AN19" s="64">
        <f t="shared" si="15"/>
        <v>25</v>
      </c>
      <c r="AO19" s="64">
        <f t="shared" si="16"/>
        <v>29</v>
      </c>
      <c r="AP19" s="64">
        <f t="shared" si="17"/>
        <v>27</v>
      </c>
      <c r="AQ19" s="64"/>
      <c r="AR19" s="85" t="str">
        <f t="shared" si="18"/>
        <v>KWU NF</v>
      </c>
      <c r="AS19" s="86" t="str">
        <f t="shared" si="19"/>
        <v>Biola MS</v>
      </c>
      <c r="AT19" s="87" t="str">
        <f t="shared" si="20"/>
        <v>Collins</v>
      </c>
      <c r="AU19" s="86" t="str">
        <f t="shared" si="21"/>
        <v>Biola SS</v>
      </c>
      <c r="AV19" s="87" t="str">
        <f t="shared" si="22"/>
        <v>Ingram</v>
      </c>
      <c r="AW19" s="86" t="str">
        <f t="shared" si="23"/>
        <v>Wiley TB</v>
      </c>
      <c r="AX19" s="87" t="str">
        <f t="shared" si="24"/>
        <v>Elliott</v>
      </c>
      <c r="AY19" s="86" t="str">
        <f t="shared" si="25"/>
        <v>Biola JP</v>
      </c>
      <c r="AZ19" s="87" t="str">
        <f t="shared" si="26"/>
        <v>v. Smith</v>
      </c>
      <c r="BA19" s="64"/>
      <c r="BB19" s="64" t="str">
        <f t="shared" si="27"/>
        <v>KWU NF</v>
      </c>
      <c r="BC19" s="64" t="str">
        <f t="shared" si="28"/>
        <v>Nick Fowler</v>
      </c>
      <c r="BD19" s="64">
        <f t="shared" si="29"/>
        <v>6</v>
      </c>
      <c r="BE19" s="64">
        <f t="shared" si="30"/>
        <v>6</v>
      </c>
      <c r="BF19" s="64"/>
      <c r="BG19" s="64">
        <f t="shared" si="31"/>
        <v>0</v>
      </c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</row>
    <row r="20" spans="1:70" s="50" customFormat="1" x14ac:dyDescent="0.25">
      <c r="A20" s="49"/>
      <c r="B20" s="79" t="s">
        <v>118</v>
      </c>
      <c r="C20" s="79" t="s">
        <v>386</v>
      </c>
      <c r="D20" s="79" t="s">
        <v>115</v>
      </c>
      <c r="E20" s="79" t="s">
        <v>129</v>
      </c>
      <c r="F20" s="79" t="s">
        <v>167</v>
      </c>
      <c r="G20" s="79">
        <v>20</v>
      </c>
      <c r="H20" s="79" t="s">
        <v>134</v>
      </c>
      <c r="I20" s="79" t="s">
        <v>116</v>
      </c>
      <c r="J20" s="79" t="s">
        <v>128</v>
      </c>
      <c r="K20" s="79" t="s">
        <v>154</v>
      </c>
      <c r="L20" s="79">
        <v>29</v>
      </c>
      <c r="M20" s="79" t="s">
        <v>132</v>
      </c>
      <c r="N20" s="80">
        <f t="shared" si="0"/>
        <v>1</v>
      </c>
      <c r="O20" s="80">
        <f t="shared" si="1"/>
        <v>49</v>
      </c>
      <c r="P20" s="80">
        <f t="shared" si="2"/>
        <v>1049</v>
      </c>
      <c r="Q20" s="80">
        <f t="shared" si="3"/>
        <v>9</v>
      </c>
      <c r="R20" s="79" t="s">
        <v>117</v>
      </c>
      <c r="S20" s="79" t="s">
        <v>128</v>
      </c>
      <c r="T20" s="79" t="s">
        <v>146</v>
      </c>
      <c r="U20" s="79">
        <v>28</v>
      </c>
      <c r="V20" s="79" t="s">
        <v>132</v>
      </c>
      <c r="W20" s="80">
        <f t="shared" si="4"/>
        <v>2</v>
      </c>
      <c r="X20" s="80">
        <f t="shared" si="5"/>
        <v>77</v>
      </c>
      <c r="Y20" s="80">
        <f t="shared" si="6"/>
        <v>28</v>
      </c>
      <c r="Z20" s="80">
        <f t="shared" si="7"/>
        <v>2077.2800000000002</v>
      </c>
      <c r="AA20" s="80">
        <f t="shared" si="8"/>
        <v>6</v>
      </c>
      <c r="AB20" s="79" t="s">
        <v>120</v>
      </c>
      <c r="AC20" s="79" t="s">
        <v>128</v>
      </c>
      <c r="AD20" s="79" t="s">
        <v>137</v>
      </c>
      <c r="AE20" s="79">
        <v>26</v>
      </c>
      <c r="AF20" s="79" t="s">
        <v>134</v>
      </c>
      <c r="AG20" s="80">
        <f t="shared" si="9"/>
        <v>2</v>
      </c>
      <c r="AH20" s="80">
        <f t="shared" si="10"/>
        <v>54</v>
      </c>
      <c r="AI20" s="80">
        <f t="shared" si="11"/>
        <v>103</v>
      </c>
      <c r="AJ20" s="80">
        <f t="shared" si="12"/>
        <v>2054.1030000000001</v>
      </c>
      <c r="AK20" s="80">
        <f t="shared" si="13"/>
        <v>6</v>
      </c>
      <c r="AL20" s="79"/>
      <c r="AM20" s="79">
        <f t="shared" si="14"/>
        <v>20</v>
      </c>
      <c r="AN20" s="79">
        <f t="shared" si="15"/>
        <v>29</v>
      </c>
      <c r="AO20" s="79">
        <f t="shared" si="16"/>
        <v>28</v>
      </c>
      <c r="AP20" s="79">
        <f t="shared" si="17"/>
        <v>26</v>
      </c>
      <c r="AQ20" s="79"/>
      <c r="AR20" s="81" t="str">
        <f t="shared" si="18"/>
        <v>Wiley RM</v>
      </c>
      <c r="AS20" s="82" t="str">
        <f t="shared" si="19"/>
        <v>Biola EKB</v>
      </c>
      <c r="AT20" s="83" t="str">
        <f t="shared" si="20"/>
        <v>Langston</v>
      </c>
      <c r="AU20" s="82" t="str">
        <f t="shared" si="21"/>
        <v>Biola JK</v>
      </c>
      <c r="AV20" s="83" t="str">
        <f t="shared" si="22"/>
        <v>Colbert</v>
      </c>
      <c r="AW20" s="82" t="str">
        <f t="shared" si="23"/>
        <v>Biola RA</v>
      </c>
      <c r="AX20" s="83" t="str">
        <f t="shared" si="24"/>
        <v>Utter</v>
      </c>
      <c r="AY20" s="82" t="str">
        <f t="shared" si="25"/>
        <v>Biola SS</v>
      </c>
      <c r="AZ20" s="83" t="str">
        <f t="shared" si="26"/>
        <v>Perkins</v>
      </c>
      <c r="BA20" s="79"/>
      <c r="BB20" s="79" t="str">
        <f t="shared" si="27"/>
        <v>Wiley RM</v>
      </c>
      <c r="BC20" s="79" t="str">
        <f t="shared" si="28"/>
        <v>Ropafadzo Mpofu</v>
      </c>
      <c r="BD20" s="79">
        <f t="shared" si="29"/>
        <v>6</v>
      </c>
      <c r="BE20" s="79">
        <f t="shared" si="30"/>
        <v>6</v>
      </c>
      <c r="BF20" s="79">
        <v>20</v>
      </c>
      <c r="BG20" s="79">
        <f t="shared" si="31"/>
        <v>20</v>
      </c>
      <c r="BH20" s="79" t="s">
        <v>502</v>
      </c>
      <c r="BI20" s="79"/>
      <c r="BJ20" s="79"/>
      <c r="BK20" s="79"/>
      <c r="BL20" s="79"/>
      <c r="BM20" s="79"/>
      <c r="BN20" s="79"/>
      <c r="BO20" s="79"/>
      <c r="BP20" s="79"/>
      <c r="BQ20" s="79"/>
      <c r="BR20" s="79"/>
    </row>
    <row r="21" spans="1:70" s="52" customFormat="1" x14ac:dyDescent="0.25">
      <c r="A21" s="51"/>
      <c r="B21" s="64" t="s">
        <v>126</v>
      </c>
      <c r="C21" s="64" t="s">
        <v>272</v>
      </c>
      <c r="D21" s="64" t="s">
        <v>125</v>
      </c>
      <c r="E21" s="64" t="s">
        <v>128</v>
      </c>
      <c r="F21" s="64" t="s">
        <v>159</v>
      </c>
      <c r="G21" s="64">
        <v>28</v>
      </c>
      <c r="H21" s="64" t="s">
        <v>134</v>
      </c>
      <c r="I21" s="64" t="s">
        <v>119</v>
      </c>
      <c r="J21" s="64" t="s">
        <v>129</v>
      </c>
      <c r="K21" s="64" t="s">
        <v>136</v>
      </c>
      <c r="L21" s="64">
        <v>28</v>
      </c>
      <c r="M21" s="64" t="s">
        <v>132</v>
      </c>
      <c r="N21" s="84">
        <f t="shared" si="0"/>
        <v>1</v>
      </c>
      <c r="O21" s="84">
        <f t="shared" si="1"/>
        <v>56</v>
      </c>
      <c r="P21" s="84">
        <f t="shared" si="2"/>
        <v>1056</v>
      </c>
      <c r="Q21" s="84">
        <f t="shared" si="3"/>
        <v>5</v>
      </c>
      <c r="R21" s="64" t="s">
        <v>122</v>
      </c>
      <c r="S21" s="64" t="s">
        <v>129</v>
      </c>
      <c r="T21" s="64" t="s">
        <v>174</v>
      </c>
      <c r="U21" s="64">
        <v>30</v>
      </c>
      <c r="V21" s="64" t="s">
        <v>132</v>
      </c>
      <c r="W21" s="84">
        <f t="shared" si="4"/>
        <v>2</v>
      </c>
      <c r="X21" s="84">
        <f t="shared" si="5"/>
        <v>86</v>
      </c>
      <c r="Y21" s="84">
        <f t="shared" si="6"/>
        <v>28</v>
      </c>
      <c r="Z21" s="84">
        <f t="shared" si="7"/>
        <v>2086.2800000000002</v>
      </c>
      <c r="AA21" s="84">
        <f t="shared" si="8"/>
        <v>3</v>
      </c>
      <c r="AB21" s="64" t="s">
        <v>115</v>
      </c>
      <c r="AC21" s="64" t="s">
        <v>129</v>
      </c>
      <c r="AD21" s="64" t="s">
        <v>177</v>
      </c>
      <c r="AE21" s="64">
        <v>27</v>
      </c>
      <c r="AF21" s="64" t="s">
        <v>132</v>
      </c>
      <c r="AG21" s="84">
        <f t="shared" si="9"/>
        <v>3</v>
      </c>
      <c r="AH21" s="84">
        <f t="shared" si="10"/>
        <v>56</v>
      </c>
      <c r="AI21" s="84">
        <f t="shared" si="11"/>
        <v>113</v>
      </c>
      <c r="AJ21" s="84">
        <f t="shared" si="12"/>
        <v>3056.1129999999998</v>
      </c>
      <c r="AK21" s="84">
        <f t="shared" si="13"/>
        <v>3</v>
      </c>
      <c r="AL21" s="64"/>
      <c r="AM21" s="64">
        <f t="shared" si="14"/>
        <v>28</v>
      </c>
      <c r="AN21" s="64">
        <f t="shared" si="15"/>
        <v>28</v>
      </c>
      <c r="AO21" s="64">
        <f t="shared" si="16"/>
        <v>30</v>
      </c>
      <c r="AP21" s="64">
        <f t="shared" si="17"/>
        <v>27</v>
      </c>
      <c r="AQ21" s="64"/>
      <c r="AR21" s="85" t="str">
        <f t="shared" si="18"/>
        <v>Wiley TB</v>
      </c>
      <c r="AS21" s="86" t="str">
        <f t="shared" si="19"/>
        <v>Biola JP</v>
      </c>
      <c r="AT21" s="87" t="str">
        <f t="shared" si="20"/>
        <v>JBU</v>
      </c>
      <c r="AU21" s="86" t="str">
        <f t="shared" si="21"/>
        <v>CBU CJ</v>
      </c>
      <c r="AV21" s="87" t="str">
        <f t="shared" si="22"/>
        <v>Schrauger</v>
      </c>
      <c r="AW21" s="86" t="str">
        <f t="shared" si="23"/>
        <v>KWU NF</v>
      </c>
      <c r="AX21" s="87" t="str">
        <f t="shared" si="24"/>
        <v>Elliott</v>
      </c>
      <c r="AY21" s="86" t="str">
        <f t="shared" si="25"/>
        <v>Biola EKB</v>
      </c>
      <c r="AZ21" s="87" t="str">
        <f t="shared" si="26"/>
        <v>A.Johnson</v>
      </c>
      <c r="BA21" s="64"/>
      <c r="BB21" s="64" t="str">
        <f t="shared" si="27"/>
        <v>Wiley TB</v>
      </c>
      <c r="BC21" s="64" t="str">
        <f t="shared" si="28"/>
        <v>Tyler Butler</v>
      </c>
      <c r="BD21" s="64">
        <f t="shared" si="29"/>
        <v>9</v>
      </c>
      <c r="BE21" s="64">
        <f t="shared" si="30"/>
        <v>9</v>
      </c>
      <c r="BF21" s="64"/>
      <c r="BG21" s="64">
        <f t="shared" si="31"/>
        <v>0</v>
      </c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</row>
    <row r="22" spans="1:70" s="52" customFormat="1" x14ac:dyDescent="0.25">
      <c r="A22" s="51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84"/>
      <c r="O22" s="84"/>
      <c r="P22" s="84"/>
      <c r="Q22" s="8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</row>
    <row r="23" spans="1:70" x14ac:dyDescent="0.25">
      <c r="A23" s="14"/>
      <c r="N23" s="55"/>
      <c r="O23" s="55"/>
      <c r="P23" s="55"/>
      <c r="Q23" s="55"/>
    </row>
    <row r="24" spans="1:70" x14ac:dyDescent="0.25">
      <c r="A24" s="14"/>
      <c r="N24" s="55"/>
      <c r="O24" s="55"/>
      <c r="P24" s="55"/>
      <c r="Q24" s="55"/>
    </row>
    <row r="25" spans="1:70" x14ac:dyDescent="0.25">
      <c r="A25" s="14"/>
      <c r="N25" s="55"/>
      <c r="O25" s="55"/>
      <c r="P25" s="55"/>
      <c r="Q25" s="55"/>
    </row>
    <row r="26" spans="1:70" x14ac:dyDescent="0.25">
      <c r="A26" s="14"/>
      <c r="N26" s="55"/>
      <c r="O26" s="55"/>
      <c r="P26" s="55"/>
      <c r="Q26" s="55"/>
    </row>
    <row r="27" spans="1:70" x14ac:dyDescent="0.25">
      <c r="A27" s="14"/>
      <c r="N27" s="55"/>
      <c r="O27" s="55"/>
      <c r="P27" s="55"/>
      <c r="Q27" s="55"/>
    </row>
    <row r="28" spans="1:70" x14ac:dyDescent="0.25">
      <c r="A28" s="14"/>
      <c r="N28" s="55"/>
      <c r="O28" s="55"/>
      <c r="P28" s="55"/>
      <c r="Q28" s="55"/>
    </row>
    <row r="29" spans="1:70" x14ac:dyDescent="0.25">
      <c r="A29" s="14"/>
      <c r="N29" s="55"/>
      <c r="O29" s="55"/>
      <c r="P29" s="55"/>
      <c r="Q29" s="55"/>
    </row>
    <row r="30" spans="1:70" x14ac:dyDescent="0.25">
      <c r="A30" s="14"/>
      <c r="N30" s="55"/>
      <c r="O30" s="55"/>
      <c r="P30" s="55"/>
      <c r="Q30" s="55"/>
    </row>
    <row r="31" spans="1:70" x14ac:dyDescent="0.25">
      <c r="A31" s="14"/>
    </row>
  </sheetData>
  <sortState ref="B9:B22">
    <sortCondition ref="B9"/>
  </sortState>
  <mergeCells count="15">
    <mergeCell ref="B1:C1"/>
    <mergeCell ref="B3:C3"/>
    <mergeCell ref="B4:C4"/>
    <mergeCell ref="AK4:AL4"/>
    <mergeCell ref="B5:C5"/>
    <mergeCell ref="D7:H7"/>
    <mergeCell ref="AM7:AP7"/>
    <mergeCell ref="AR7:AZ7"/>
    <mergeCell ref="AS8:AT8"/>
    <mergeCell ref="AU8:AV8"/>
    <mergeCell ref="AW8:AX8"/>
    <mergeCell ref="AY8:AZ8"/>
    <mergeCell ref="I7:M7"/>
    <mergeCell ref="R7:V7"/>
    <mergeCell ref="AA7:AF7"/>
  </mergeCells>
  <conditionalFormatting sqref="AK7:AK1048576">
    <cfRule type="cellIs" dxfId="77" priority="2" operator="lessThan">
      <formula>$AK$5+1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1"/>
  <sheetViews>
    <sheetView workbookViewId="0">
      <pane xSplit="2" ySplit="8" topLeftCell="AW9" activePane="bottomRight" state="frozen"/>
      <selection pane="topRight" activeCell="C1" sqref="C1"/>
      <selection pane="bottomLeft" activeCell="A9" sqref="A9"/>
      <selection pane="bottomRight" activeCell="B2" sqref="B1:B1048576"/>
    </sheetView>
  </sheetViews>
  <sheetFormatPr defaultRowHeight="15" x14ac:dyDescent="0.25"/>
  <cols>
    <col min="1" max="1" width="29.85546875" bestFit="1" customWidth="1"/>
    <col min="2" max="2" width="15.85546875" style="61" bestFit="1" customWidth="1"/>
    <col min="3" max="3" width="29.5703125" customWidth="1"/>
    <col min="4" max="4" width="10" bestFit="1" customWidth="1"/>
    <col min="5" max="5" width="8.7109375" bestFit="1" customWidth="1"/>
    <col min="6" max="6" width="10.42578125" bestFit="1" customWidth="1"/>
    <col min="7" max="7" width="7.5703125" bestFit="1" customWidth="1"/>
    <col min="8" max="8" width="8.28515625" bestFit="1" customWidth="1"/>
    <col min="11" max="11" width="13.140625" bestFit="1" customWidth="1"/>
    <col min="18" max="18" width="10" bestFit="1" customWidth="1"/>
    <col min="20" max="20" width="11.140625" bestFit="1" customWidth="1"/>
    <col min="30" max="30" width="11.28515625" bestFit="1" customWidth="1"/>
    <col min="44" max="45" width="10" bestFit="1" customWidth="1"/>
    <col min="46" max="46" width="9.7109375" bestFit="1" customWidth="1"/>
    <col min="47" max="47" width="9.5703125" bestFit="1" customWidth="1"/>
    <col min="48" max="48" width="13.140625" bestFit="1" customWidth="1"/>
    <col min="49" max="49" width="10" bestFit="1" customWidth="1"/>
    <col min="50" max="50" width="12.7109375" bestFit="1" customWidth="1"/>
    <col min="51" max="51" width="10" bestFit="1" customWidth="1"/>
    <col min="52" max="52" width="11.28515625" bestFit="1" customWidth="1"/>
    <col min="54" max="54" width="10" bestFit="1" customWidth="1"/>
    <col min="55" max="55" width="21" bestFit="1" customWidth="1"/>
    <col min="56" max="56" width="7.85546875" bestFit="1" customWidth="1"/>
    <col min="57" max="57" width="9.85546875" bestFit="1" customWidth="1"/>
    <col min="58" max="58" width="6.85546875" bestFit="1" customWidth="1"/>
    <col min="59" max="59" width="9.85546875" bestFit="1" customWidth="1"/>
    <col min="60" max="60" width="11" bestFit="1" customWidth="1"/>
  </cols>
  <sheetData>
    <row r="1" spans="1:60" ht="18.75" x14ac:dyDescent="0.3">
      <c r="A1" s="1" t="s">
        <v>1</v>
      </c>
      <c r="B1" s="42" t="s">
        <v>0</v>
      </c>
      <c r="C1" s="42"/>
      <c r="D1" s="6"/>
    </row>
    <row r="2" spans="1:60" ht="18.75" x14ac:dyDescent="0.3">
      <c r="A2" s="1" t="s">
        <v>2</v>
      </c>
      <c r="B2" s="8">
        <v>41342</v>
      </c>
      <c r="C2" s="8">
        <v>41344</v>
      </c>
      <c r="D2" s="7"/>
    </row>
    <row r="3" spans="1:60" ht="18.75" x14ac:dyDescent="0.3">
      <c r="A3" s="1" t="s">
        <v>3</v>
      </c>
      <c r="B3" s="42" t="s">
        <v>4</v>
      </c>
      <c r="C3" s="42"/>
      <c r="D3" s="6"/>
    </row>
    <row r="4" spans="1:60" ht="18.75" x14ac:dyDescent="0.3">
      <c r="A4" s="1" t="s">
        <v>60</v>
      </c>
      <c r="B4" s="43" t="s">
        <v>418</v>
      </c>
      <c r="C4" s="43"/>
      <c r="D4" s="6"/>
      <c r="X4" s="52"/>
      <c r="AK4" s="44"/>
      <c r="AL4" s="44"/>
      <c r="BD4" t="s">
        <v>465</v>
      </c>
    </row>
    <row r="5" spans="1:60" ht="18.75" x14ac:dyDescent="0.3">
      <c r="A5" s="1" t="s">
        <v>61</v>
      </c>
      <c r="B5" s="43" t="s">
        <v>417</v>
      </c>
      <c r="C5" s="43"/>
      <c r="D5" s="6"/>
      <c r="AK5" s="11">
        <f>IF(B6&gt;57,32,IF(B6&gt;28,16,IF(B6&gt;14,8,4)))</f>
        <v>4</v>
      </c>
      <c r="BD5" t="str">
        <f>B4</f>
        <v>LD</v>
      </c>
    </row>
    <row r="6" spans="1:60" ht="18.75" x14ac:dyDescent="0.3">
      <c r="A6" s="1" t="s">
        <v>13</v>
      </c>
      <c r="B6" s="32">
        <f>COUNTA(B9:B31)</f>
        <v>13</v>
      </c>
      <c r="BD6" t="str">
        <f>B5</f>
        <v>Open</v>
      </c>
      <c r="BE6" s="38"/>
    </row>
    <row r="7" spans="1:60" ht="18.75" x14ac:dyDescent="0.3">
      <c r="A7" s="4"/>
      <c r="B7" s="60"/>
      <c r="D7" s="39" t="s">
        <v>22</v>
      </c>
      <c r="E7" s="39"/>
      <c r="F7" s="39"/>
      <c r="G7" s="39"/>
      <c r="H7" s="39"/>
      <c r="I7" s="40" t="s">
        <v>43</v>
      </c>
      <c r="J7" s="40"/>
      <c r="K7" s="40"/>
      <c r="L7" s="40"/>
      <c r="M7" s="40"/>
      <c r="N7" s="13"/>
      <c r="O7" s="13"/>
      <c r="P7" s="13"/>
      <c r="Q7" s="13"/>
      <c r="R7" s="39"/>
      <c r="S7" s="39"/>
      <c r="T7" s="39"/>
      <c r="U7" s="39"/>
      <c r="V7" s="39"/>
      <c r="W7" s="12"/>
      <c r="X7" s="12"/>
      <c r="Y7" s="12"/>
      <c r="Z7" s="12"/>
      <c r="AA7" s="40" t="s">
        <v>30</v>
      </c>
      <c r="AB7" s="40"/>
      <c r="AC7" s="40"/>
      <c r="AD7" s="40"/>
      <c r="AE7" s="40"/>
      <c r="AF7" s="40"/>
      <c r="AG7" s="17"/>
      <c r="AH7" s="17"/>
      <c r="AI7" s="17"/>
      <c r="AJ7" s="17"/>
      <c r="AK7" s="10" t="s">
        <v>58</v>
      </c>
      <c r="AM7" s="40" t="s">
        <v>55</v>
      </c>
      <c r="AN7" s="40"/>
      <c r="AO7" s="40"/>
      <c r="AP7" s="40"/>
      <c r="AR7" s="41" t="s">
        <v>59</v>
      </c>
      <c r="AS7" s="41"/>
      <c r="AT7" s="41"/>
      <c r="AU7" s="41"/>
      <c r="AV7" s="41"/>
      <c r="AW7" s="41"/>
      <c r="AX7" s="41"/>
      <c r="AY7" s="41"/>
      <c r="AZ7" s="41"/>
      <c r="BD7" t="s">
        <v>466</v>
      </c>
      <c r="BF7" t="s">
        <v>467</v>
      </c>
    </row>
    <row r="8" spans="1:60" s="11" customFormat="1" ht="18.75" x14ac:dyDescent="0.3">
      <c r="A8" s="10" t="s">
        <v>5</v>
      </c>
      <c r="B8" s="32" t="s">
        <v>6</v>
      </c>
      <c r="C8" s="10" t="s">
        <v>64</v>
      </c>
      <c r="D8" s="10" t="s">
        <v>8</v>
      </c>
      <c r="E8" s="10" t="s">
        <v>9</v>
      </c>
      <c r="F8" s="10" t="s">
        <v>10</v>
      </c>
      <c r="G8" s="10" t="s">
        <v>12</v>
      </c>
      <c r="H8" s="10" t="s">
        <v>11</v>
      </c>
      <c r="I8" s="10" t="s">
        <v>17</v>
      </c>
      <c r="J8" s="10" t="s">
        <v>18</v>
      </c>
      <c r="K8" s="10" t="s">
        <v>19</v>
      </c>
      <c r="L8" s="10" t="s">
        <v>20</v>
      </c>
      <c r="M8" s="10" t="s">
        <v>21</v>
      </c>
      <c r="N8" s="10" t="s">
        <v>44</v>
      </c>
      <c r="O8" s="10" t="s">
        <v>45</v>
      </c>
      <c r="P8" s="10" t="s">
        <v>46</v>
      </c>
      <c r="Q8" s="10" t="s">
        <v>23</v>
      </c>
      <c r="R8" s="10" t="s">
        <v>24</v>
      </c>
      <c r="S8" s="10" t="s">
        <v>25</v>
      </c>
      <c r="T8" s="10" t="s">
        <v>26</v>
      </c>
      <c r="U8" s="10" t="s">
        <v>27</v>
      </c>
      <c r="V8" s="10" t="s">
        <v>28</v>
      </c>
      <c r="W8" s="10" t="s">
        <v>44</v>
      </c>
      <c r="X8" s="10" t="s">
        <v>45</v>
      </c>
      <c r="Y8" s="10" t="s">
        <v>47</v>
      </c>
      <c r="Z8" s="10" t="s">
        <v>46</v>
      </c>
      <c r="AA8" s="10" t="s">
        <v>32</v>
      </c>
      <c r="AB8" s="10" t="s">
        <v>33</v>
      </c>
      <c r="AC8" s="10" t="s">
        <v>34</v>
      </c>
      <c r="AD8" s="10" t="s">
        <v>35</v>
      </c>
      <c r="AE8" s="10" t="s">
        <v>36</v>
      </c>
      <c r="AF8" s="10" t="s">
        <v>37</v>
      </c>
      <c r="AG8" s="16" t="s">
        <v>44</v>
      </c>
      <c r="AH8" s="16" t="s">
        <v>47</v>
      </c>
      <c r="AI8" s="16" t="s">
        <v>53</v>
      </c>
      <c r="AJ8" s="16" t="s">
        <v>461</v>
      </c>
      <c r="AK8" s="10" t="s">
        <v>57</v>
      </c>
      <c r="AM8" s="10" t="s">
        <v>48</v>
      </c>
      <c r="AN8" s="10" t="s">
        <v>49</v>
      </c>
      <c r="AO8" s="10" t="s">
        <v>50</v>
      </c>
      <c r="AP8" s="10" t="s">
        <v>51</v>
      </c>
      <c r="AR8" s="10" t="s">
        <v>6</v>
      </c>
      <c r="AS8" s="42" t="s">
        <v>48</v>
      </c>
      <c r="AT8" s="42"/>
      <c r="AU8" s="42" t="s">
        <v>49</v>
      </c>
      <c r="AV8" s="42"/>
      <c r="AW8" s="42" t="s">
        <v>50</v>
      </c>
      <c r="AX8" s="42"/>
      <c r="AY8" s="42" t="s">
        <v>51</v>
      </c>
      <c r="AZ8" s="42"/>
      <c r="BB8" s="11" t="s">
        <v>471</v>
      </c>
      <c r="BC8" s="11" t="s">
        <v>468</v>
      </c>
      <c r="BD8" s="11" t="s">
        <v>5</v>
      </c>
      <c r="BE8" s="11" t="s">
        <v>468</v>
      </c>
      <c r="BF8" s="11" t="s">
        <v>5</v>
      </c>
      <c r="BG8" s="11" t="s">
        <v>468</v>
      </c>
    </row>
    <row r="9" spans="1:60" x14ac:dyDescent="0.25">
      <c r="A9" s="14"/>
      <c r="B9" s="61" t="s">
        <v>114</v>
      </c>
      <c r="C9" t="s">
        <v>343</v>
      </c>
      <c r="D9" t="s">
        <v>102</v>
      </c>
      <c r="E9" t="s">
        <v>129</v>
      </c>
      <c r="F9" t="s">
        <v>174</v>
      </c>
      <c r="G9">
        <v>28</v>
      </c>
      <c r="H9" s="14" t="s">
        <v>134</v>
      </c>
      <c r="I9" s="14" t="s">
        <v>130</v>
      </c>
      <c r="L9" s="18">
        <v>27</v>
      </c>
      <c r="M9" s="14" t="s">
        <v>132</v>
      </c>
      <c r="N9" s="5">
        <f>COUNTIF(H9:M9,"w")</f>
        <v>1</v>
      </c>
      <c r="O9" s="5">
        <f>SUM(G9,L9)</f>
        <v>55</v>
      </c>
      <c r="P9" s="5">
        <f>SUM((N9*1000)+O9)</f>
        <v>1055</v>
      </c>
      <c r="Q9" s="5">
        <f>RANK(P9,P$9:P$31,0)</f>
        <v>7</v>
      </c>
      <c r="R9" t="s">
        <v>113</v>
      </c>
      <c r="S9" t="s">
        <v>129</v>
      </c>
      <c r="T9" t="s">
        <v>156</v>
      </c>
      <c r="U9">
        <v>26</v>
      </c>
      <c r="V9" s="14" t="s">
        <v>134</v>
      </c>
      <c r="W9" s="5">
        <f>COUNTIF(H9:V9,"w")</f>
        <v>1</v>
      </c>
      <c r="X9" s="5">
        <f>SUM(U9,L9,G9)</f>
        <v>81</v>
      </c>
      <c r="Y9" s="5">
        <f>LARGE(AM9:AO9,2)</f>
        <v>27</v>
      </c>
      <c r="Z9" s="5">
        <f>SUM((W9*1000)+X9+(Y9*0.01))</f>
        <v>1081.27</v>
      </c>
      <c r="AA9" s="5">
        <f>RANK(Z9,Z$9:Z$31,0)</f>
        <v>11</v>
      </c>
      <c r="AB9" t="s">
        <v>112</v>
      </c>
      <c r="AC9" t="s">
        <v>128</v>
      </c>
      <c r="AD9" t="s">
        <v>441</v>
      </c>
      <c r="AE9">
        <v>28</v>
      </c>
      <c r="AF9" s="14" t="s">
        <v>132</v>
      </c>
      <c r="AG9" s="5">
        <f t="shared" ref="AG9" si="0">COUNTIF(H9:AF9,"w")</f>
        <v>2</v>
      </c>
      <c r="AH9" s="5">
        <f t="shared" ref="AH9" si="1">SUM(AI9-(LARGE(AM9:AP9,1)+LARGE(AM9:AP9,4)))</f>
        <v>55</v>
      </c>
      <c r="AI9" s="5">
        <f t="shared" ref="AI9" si="2">SUM(AM9:AP9)</f>
        <v>109</v>
      </c>
      <c r="AJ9" s="5">
        <f t="shared" ref="AJ9" si="3">SUM((AG9*1000)+AH9+(AI9*0.001))</f>
        <v>2055.1089999999999</v>
      </c>
      <c r="AK9" s="5">
        <f t="shared" ref="AK9:AK21" si="4">RANK(AJ9,$AJ$9:$AJ$30,0)</f>
        <v>10</v>
      </c>
      <c r="AM9">
        <f>G9</f>
        <v>28</v>
      </c>
      <c r="AN9">
        <f>L9</f>
        <v>27</v>
      </c>
      <c r="AO9">
        <f>U9</f>
        <v>26</v>
      </c>
      <c r="AP9">
        <f>AE9</f>
        <v>28</v>
      </c>
      <c r="AR9" s="15" t="str">
        <f>B9</f>
        <v>Bethel TM</v>
      </c>
      <c r="AS9" s="2" t="str">
        <f>D9</f>
        <v>PLNU SA</v>
      </c>
      <c r="AT9" s="3" t="str">
        <f>F9</f>
        <v>Elliott</v>
      </c>
      <c r="AU9" s="2" t="str">
        <f>I9</f>
        <v>BYE</v>
      </c>
      <c r="AV9" s="3">
        <f>K9</f>
        <v>0</v>
      </c>
      <c r="AW9" s="2" t="str">
        <f>R9</f>
        <v>PLNU DRS</v>
      </c>
      <c r="AX9" s="3" t="str">
        <f>T9</f>
        <v>Gibson</v>
      </c>
      <c r="AY9" s="2" t="str">
        <f>AB9</f>
        <v>PLNU BW</v>
      </c>
      <c r="AZ9" s="3" t="str">
        <f>AD9</f>
        <v>JJohnson</v>
      </c>
      <c r="BB9" t="str">
        <f>B9</f>
        <v>Bethel TM</v>
      </c>
      <c r="BC9" t="str">
        <f>C9</f>
        <v>Tom Monson</v>
      </c>
      <c r="BD9">
        <f>SUM(AG9*3)</f>
        <v>6</v>
      </c>
      <c r="BE9">
        <f>BD9</f>
        <v>6</v>
      </c>
      <c r="BG9">
        <f>BF9</f>
        <v>0</v>
      </c>
    </row>
    <row r="10" spans="1:60" x14ac:dyDescent="0.25">
      <c r="A10" s="14"/>
      <c r="B10" s="61" t="s">
        <v>108</v>
      </c>
      <c r="C10" t="s">
        <v>347</v>
      </c>
      <c r="D10" t="s">
        <v>130</v>
      </c>
      <c r="G10" s="18">
        <v>25.5</v>
      </c>
      <c r="H10" t="s">
        <v>132</v>
      </c>
      <c r="I10" t="s">
        <v>113</v>
      </c>
      <c r="J10" t="s">
        <v>128</v>
      </c>
      <c r="K10" t="s">
        <v>140</v>
      </c>
      <c r="L10">
        <v>22</v>
      </c>
      <c r="M10" t="s">
        <v>134</v>
      </c>
      <c r="N10" s="5">
        <f t="shared" ref="N10:N21" si="5">COUNTIF(H10:M10,"w")</f>
        <v>1</v>
      </c>
      <c r="O10" s="5">
        <f t="shared" ref="O10:O21" si="6">SUM(G10,L10)</f>
        <v>47.5</v>
      </c>
      <c r="P10" s="5">
        <f t="shared" ref="P10:P21" si="7">SUM((N10*1000)+O10)</f>
        <v>1047.5</v>
      </c>
      <c r="Q10" s="5">
        <f t="shared" ref="Q10:Q21" si="8">RANK(P10,P$9:P$31,0)</f>
        <v>13</v>
      </c>
      <c r="R10" t="s">
        <v>112</v>
      </c>
      <c r="S10" t="s">
        <v>129</v>
      </c>
      <c r="T10" t="s">
        <v>168</v>
      </c>
      <c r="U10">
        <v>29</v>
      </c>
      <c r="V10" t="s">
        <v>134</v>
      </c>
      <c r="W10" s="5">
        <f t="shared" ref="W10:W21" si="9">COUNTIF(H10:V10,"w")</f>
        <v>1</v>
      </c>
      <c r="X10" s="5">
        <f t="shared" ref="X10:X21" si="10">SUM(U10,L10,G10)</f>
        <v>76.5</v>
      </c>
      <c r="Y10" s="5">
        <f t="shared" ref="Y10:Y21" si="11">LARGE(AM10:AO10,2)</f>
        <v>25.5</v>
      </c>
      <c r="Z10" s="5">
        <f t="shared" ref="Z10:Z21" si="12">SUM((W10*1000)+X10+(Y10*0.01))</f>
        <v>1076.7550000000001</v>
      </c>
      <c r="AA10" s="5">
        <f t="shared" ref="AA10:AA21" si="13">RANK(Z10,Z$9:Z$31,0)</f>
        <v>13</v>
      </c>
      <c r="AB10" t="s">
        <v>107</v>
      </c>
      <c r="AC10" t="s">
        <v>128</v>
      </c>
      <c r="AD10" t="s">
        <v>176</v>
      </c>
      <c r="AE10">
        <v>22</v>
      </c>
      <c r="AF10" t="s">
        <v>134</v>
      </c>
      <c r="AG10" s="5">
        <f t="shared" ref="AG10:AG21" si="14">COUNTIF(H10:AF10,"w")</f>
        <v>1</v>
      </c>
      <c r="AH10" s="5">
        <f t="shared" ref="AH10:AH21" si="15">SUM(AI10-(LARGE(AM10:AP10,1)+LARGE(AM10:AP10,4)))</f>
        <v>47.5</v>
      </c>
      <c r="AI10" s="5">
        <f t="shared" ref="AI10:AI21" si="16">SUM(AM10:AP10)</f>
        <v>98.5</v>
      </c>
      <c r="AJ10" s="5">
        <f t="shared" ref="AJ10:AJ21" si="17">SUM((AG10*1000)+AH10+(AI10*0.001))</f>
        <v>1047.5985000000001</v>
      </c>
      <c r="AK10" s="5">
        <f t="shared" si="4"/>
        <v>13</v>
      </c>
      <c r="AM10">
        <f t="shared" ref="AM10:AM21" si="18">G10</f>
        <v>25.5</v>
      </c>
      <c r="AN10">
        <f t="shared" ref="AN10:AN21" si="19">L10</f>
        <v>22</v>
      </c>
      <c r="AO10">
        <f t="shared" ref="AO10:AO21" si="20">U10</f>
        <v>29</v>
      </c>
      <c r="AP10">
        <f t="shared" ref="AP10:AP21" si="21">AE10</f>
        <v>22</v>
      </c>
      <c r="AR10" s="15" t="str">
        <f t="shared" ref="AR10:AR21" si="22">B10</f>
        <v>Biola DC</v>
      </c>
      <c r="AS10" s="2" t="str">
        <f t="shared" ref="AS10:AS21" si="23">D10</f>
        <v>BYE</v>
      </c>
      <c r="AT10" s="3">
        <f t="shared" ref="AT10:AT21" si="24">F10</f>
        <v>0</v>
      </c>
      <c r="AU10" s="2" t="str">
        <f t="shared" ref="AU10:AU21" si="25">I10</f>
        <v>PLNU DRS</v>
      </c>
      <c r="AV10" s="3" t="str">
        <f t="shared" ref="AV10:AV21" si="26">K10</f>
        <v>Lenell</v>
      </c>
      <c r="AW10" s="2" t="str">
        <f t="shared" ref="AW10:AW21" si="27">R10</f>
        <v>PLNU BW</v>
      </c>
      <c r="AX10" s="3" t="str">
        <f t="shared" ref="AX10:AX21" si="28">T10</f>
        <v>Jeriah Forbes</v>
      </c>
      <c r="AY10" s="2" t="str">
        <f t="shared" ref="AY10:AY21" si="29">AB10</f>
        <v>KWU TP</v>
      </c>
      <c r="AZ10" s="3" t="str">
        <f t="shared" ref="AZ10:AZ21" si="30">AD10</f>
        <v>Stroup</v>
      </c>
      <c r="BB10" t="str">
        <f t="shared" ref="BB10:BB21" si="31">B10</f>
        <v>Biola DC</v>
      </c>
      <c r="BC10" t="str">
        <f t="shared" ref="BC10:BC21" si="32">C10</f>
        <v>Daniel Chiu</v>
      </c>
      <c r="BD10">
        <f t="shared" ref="BD10:BD21" si="33">SUM(AG10*3)</f>
        <v>3</v>
      </c>
      <c r="BE10">
        <f t="shared" ref="BE10:BE21" si="34">BD10</f>
        <v>3</v>
      </c>
      <c r="BG10">
        <f t="shared" ref="BG10:BG21" si="35">BF10</f>
        <v>0</v>
      </c>
    </row>
    <row r="11" spans="1:60" x14ac:dyDescent="0.25">
      <c r="A11" s="14"/>
      <c r="B11" s="61" t="s">
        <v>109</v>
      </c>
      <c r="C11" t="s">
        <v>345</v>
      </c>
      <c r="D11" t="s">
        <v>113</v>
      </c>
      <c r="E11" t="s">
        <v>129</v>
      </c>
      <c r="F11" t="s">
        <v>144</v>
      </c>
      <c r="G11">
        <v>27</v>
      </c>
      <c r="H11" t="s">
        <v>134</v>
      </c>
      <c r="I11" t="s">
        <v>106</v>
      </c>
      <c r="J11" t="s">
        <v>128</v>
      </c>
      <c r="K11" t="s">
        <v>137</v>
      </c>
      <c r="L11">
        <v>26</v>
      </c>
      <c r="M11" t="s">
        <v>132</v>
      </c>
      <c r="N11" s="5">
        <f t="shared" si="5"/>
        <v>1</v>
      </c>
      <c r="O11" s="5">
        <f t="shared" si="6"/>
        <v>53</v>
      </c>
      <c r="P11" s="5">
        <f t="shared" si="7"/>
        <v>1053</v>
      </c>
      <c r="Q11" s="5">
        <f t="shared" si="8"/>
        <v>11</v>
      </c>
      <c r="R11" t="s">
        <v>130</v>
      </c>
      <c r="U11" s="18">
        <v>26.5</v>
      </c>
      <c r="V11" t="s">
        <v>132</v>
      </c>
      <c r="W11" s="5">
        <f t="shared" si="9"/>
        <v>2</v>
      </c>
      <c r="X11" s="5">
        <f t="shared" si="10"/>
        <v>79.5</v>
      </c>
      <c r="Y11" s="5">
        <f t="shared" si="11"/>
        <v>26.5</v>
      </c>
      <c r="Z11" s="5">
        <f t="shared" si="12"/>
        <v>2079.7649999999999</v>
      </c>
      <c r="AA11" s="5">
        <f t="shared" si="13"/>
        <v>7</v>
      </c>
      <c r="AB11" t="s">
        <v>104</v>
      </c>
      <c r="AC11" t="s">
        <v>128</v>
      </c>
      <c r="AD11" t="s">
        <v>142</v>
      </c>
      <c r="AE11">
        <v>30</v>
      </c>
      <c r="AF11" t="s">
        <v>132</v>
      </c>
      <c r="AG11" s="5">
        <f t="shared" si="14"/>
        <v>3</v>
      </c>
      <c r="AH11" s="5">
        <f t="shared" si="15"/>
        <v>53.5</v>
      </c>
      <c r="AI11" s="5">
        <f t="shared" si="16"/>
        <v>109.5</v>
      </c>
      <c r="AJ11" s="5">
        <f t="shared" si="17"/>
        <v>3053.6095</v>
      </c>
      <c r="AK11" s="5">
        <f t="shared" si="4"/>
        <v>3</v>
      </c>
      <c r="AM11">
        <f t="shared" si="18"/>
        <v>27</v>
      </c>
      <c r="AN11">
        <f t="shared" si="19"/>
        <v>26</v>
      </c>
      <c r="AO11">
        <f t="shared" si="20"/>
        <v>26.5</v>
      </c>
      <c r="AP11">
        <f t="shared" si="21"/>
        <v>30</v>
      </c>
      <c r="AR11" s="15" t="str">
        <f t="shared" si="22"/>
        <v>Biola SA</v>
      </c>
      <c r="AS11" s="2" t="str">
        <f t="shared" si="23"/>
        <v>PLNU DRS</v>
      </c>
      <c r="AT11" s="3" t="str">
        <f t="shared" si="24"/>
        <v>Leland</v>
      </c>
      <c r="AU11" s="2" t="str">
        <f t="shared" si="25"/>
        <v>KWU JP</v>
      </c>
      <c r="AV11" s="3" t="str">
        <f t="shared" si="26"/>
        <v>Perkins</v>
      </c>
      <c r="AW11" s="2" t="str">
        <f t="shared" si="27"/>
        <v>BYE</v>
      </c>
      <c r="AX11" s="3">
        <f t="shared" si="28"/>
        <v>0</v>
      </c>
      <c r="AY11" s="2" t="str">
        <f t="shared" si="29"/>
        <v>KWU SG</v>
      </c>
      <c r="AZ11" s="3" t="str">
        <f t="shared" si="30"/>
        <v>Gamboa</v>
      </c>
      <c r="BB11" t="str">
        <f t="shared" si="31"/>
        <v>Biola SA</v>
      </c>
      <c r="BC11" t="str">
        <f t="shared" si="32"/>
        <v>Scott Alford</v>
      </c>
      <c r="BD11">
        <f t="shared" si="33"/>
        <v>9</v>
      </c>
      <c r="BE11">
        <f t="shared" si="34"/>
        <v>9</v>
      </c>
      <c r="BF11">
        <v>20</v>
      </c>
      <c r="BG11">
        <f t="shared" si="35"/>
        <v>20</v>
      </c>
      <c r="BH11" t="s">
        <v>500</v>
      </c>
    </row>
    <row r="12" spans="1:60" x14ac:dyDescent="0.25">
      <c r="A12" s="14"/>
      <c r="B12" s="61" t="s">
        <v>110</v>
      </c>
      <c r="C12" t="s">
        <v>344</v>
      </c>
      <c r="D12" t="s">
        <v>105</v>
      </c>
      <c r="E12" t="s">
        <v>128</v>
      </c>
      <c r="F12" t="s">
        <v>140</v>
      </c>
      <c r="G12">
        <v>29</v>
      </c>
      <c r="H12" t="s">
        <v>132</v>
      </c>
      <c r="I12" t="s">
        <v>112</v>
      </c>
      <c r="J12" t="s">
        <v>129</v>
      </c>
      <c r="K12" t="s">
        <v>135</v>
      </c>
      <c r="L12">
        <v>29</v>
      </c>
      <c r="M12" t="s">
        <v>134</v>
      </c>
      <c r="N12" s="5">
        <f t="shared" si="5"/>
        <v>1</v>
      </c>
      <c r="O12" s="5">
        <f t="shared" si="6"/>
        <v>58</v>
      </c>
      <c r="P12" s="5">
        <f t="shared" si="7"/>
        <v>1058</v>
      </c>
      <c r="Q12" s="5">
        <f t="shared" si="8"/>
        <v>3</v>
      </c>
      <c r="R12" t="s">
        <v>106</v>
      </c>
      <c r="S12" t="s">
        <v>128</v>
      </c>
      <c r="T12" t="s">
        <v>142</v>
      </c>
      <c r="U12">
        <v>30</v>
      </c>
      <c r="V12" t="s">
        <v>134</v>
      </c>
      <c r="W12" s="5">
        <f t="shared" si="9"/>
        <v>1</v>
      </c>
      <c r="X12" s="5">
        <f t="shared" si="10"/>
        <v>88</v>
      </c>
      <c r="Y12" s="5">
        <f t="shared" si="11"/>
        <v>29</v>
      </c>
      <c r="Z12" s="5">
        <f t="shared" si="12"/>
        <v>1088.29</v>
      </c>
      <c r="AA12" s="5">
        <f t="shared" si="13"/>
        <v>8</v>
      </c>
      <c r="AB12" t="s">
        <v>103</v>
      </c>
      <c r="AD12" t="s">
        <v>157</v>
      </c>
      <c r="AE12">
        <v>29</v>
      </c>
      <c r="AF12" t="s">
        <v>132</v>
      </c>
      <c r="AG12" s="5">
        <f t="shared" si="14"/>
        <v>2</v>
      </c>
      <c r="AH12" s="5">
        <f t="shared" si="15"/>
        <v>58</v>
      </c>
      <c r="AI12" s="5">
        <f t="shared" si="16"/>
        <v>117</v>
      </c>
      <c r="AJ12" s="5">
        <f t="shared" si="17"/>
        <v>2058.1170000000002</v>
      </c>
      <c r="AK12" s="5">
        <f t="shared" si="4"/>
        <v>5</v>
      </c>
      <c r="AM12">
        <f t="shared" si="18"/>
        <v>29</v>
      </c>
      <c r="AN12">
        <f t="shared" si="19"/>
        <v>29</v>
      </c>
      <c r="AO12">
        <f t="shared" si="20"/>
        <v>30</v>
      </c>
      <c r="AP12">
        <f t="shared" si="21"/>
        <v>29</v>
      </c>
      <c r="AR12" s="15" t="str">
        <f t="shared" si="22"/>
        <v>Biola SH</v>
      </c>
      <c r="AS12" s="2" t="str">
        <f t="shared" si="23"/>
        <v>KWU ZB</v>
      </c>
      <c r="AT12" s="3" t="str">
        <f t="shared" si="24"/>
        <v>Lenell</v>
      </c>
      <c r="AU12" s="2" t="str">
        <f t="shared" si="25"/>
        <v>PLNU BW</v>
      </c>
      <c r="AV12" s="3" t="str">
        <f t="shared" si="26"/>
        <v>Jerree Forbes</v>
      </c>
      <c r="AW12" s="2" t="str">
        <f t="shared" si="27"/>
        <v>KWU JP</v>
      </c>
      <c r="AX12" s="3" t="str">
        <f t="shared" si="28"/>
        <v>Gamboa</v>
      </c>
      <c r="AY12" s="2" t="str">
        <f t="shared" si="29"/>
        <v>PLNU JG</v>
      </c>
      <c r="AZ12" s="3" t="str">
        <f t="shared" si="30"/>
        <v>Rainey</v>
      </c>
      <c r="BB12" t="str">
        <f t="shared" si="31"/>
        <v>Biola SH</v>
      </c>
      <c r="BC12" t="str">
        <f t="shared" si="32"/>
        <v>Sean Hansen</v>
      </c>
      <c r="BD12">
        <f t="shared" si="33"/>
        <v>6</v>
      </c>
      <c r="BE12">
        <f t="shared" si="34"/>
        <v>6</v>
      </c>
      <c r="BG12">
        <f t="shared" si="35"/>
        <v>0</v>
      </c>
    </row>
    <row r="13" spans="1:60" x14ac:dyDescent="0.25">
      <c r="A13" s="14"/>
      <c r="B13" s="61" t="s">
        <v>111</v>
      </c>
      <c r="C13" t="s">
        <v>277</v>
      </c>
      <c r="D13" t="s">
        <v>107</v>
      </c>
      <c r="E13" t="s">
        <v>129</v>
      </c>
      <c r="F13" t="s">
        <v>136</v>
      </c>
      <c r="G13">
        <v>29</v>
      </c>
      <c r="H13" t="s">
        <v>132</v>
      </c>
      <c r="I13" t="s">
        <v>107</v>
      </c>
      <c r="J13" t="s">
        <v>128</v>
      </c>
      <c r="K13" t="s">
        <v>147</v>
      </c>
      <c r="L13">
        <v>27</v>
      </c>
      <c r="M13" t="s">
        <v>134</v>
      </c>
      <c r="N13" s="5">
        <f t="shared" si="5"/>
        <v>1</v>
      </c>
      <c r="O13" s="5">
        <f t="shared" si="6"/>
        <v>56</v>
      </c>
      <c r="P13" s="5">
        <f t="shared" si="7"/>
        <v>1056</v>
      </c>
      <c r="Q13" s="5">
        <f t="shared" si="8"/>
        <v>5</v>
      </c>
      <c r="R13" t="s">
        <v>104</v>
      </c>
      <c r="S13" t="s">
        <v>129</v>
      </c>
      <c r="T13" t="s">
        <v>335</v>
      </c>
      <c r="U13">
        <v>26</v>
      </c>
      <c r="V13" t="s">
        <v>134</v>
      </c>
      <c r="W13" s="5">
        <f t="shared" si="9"/>
        <v>1</v>
      </c>
      <c r="X13" s="5">
        <f t="shared" si="10"/>
        <v>82</v>
      </c>
      <c r="Y13" s="5">
        <f t="shared" si="11"/>
        <v>27</v>
      </c>
      <c r="Z13" s="5">
        <f t="shared" si="12"/>
        <v>1082.27</v>
      </c>
      <c r="AA13" s="5">
        <f t="shared" si="13"/>
        <v>10</v>
      </c>
      <c r="AB13" t="s">
        <v>102</v>
      </c>
      <c r="AC13" t="s">
        <v>128</v>
      </c>
      <c r="AD13" t="s">
        <v>143</v>
      </c>
      <c r="AE13">
        <v>29</v>
      </c>
      <c r="AF13" t="s">
        <v>132</v>
      </c>
      <c r="AG13" s="5">
        <f t="shared" si="14"/>
        <v>2</v>
      </c>
      <c r="AH13" s="5">
        <f t="shared" si="15"/>
        <v>56</v>
      </c>
      <c r="AI13" s="5">
        <f t="shared" si="16"/>
        <v>111</v>
      </c>
      <c r="AJ13" s="5">
        <f t="shared" si="17"/>
        <v>2056.1109999999999</v>
      </c>
      <c r="AK13" s="5">
        <f t="shared" si="4"/>
        <v>7</v>
      </c>
      <c r="AM13">
        <f t="shared" si="18"/>
        <v>29</v>
      </c>
      <c r="AN13">
        <f t="shared" si="19"/>
        <v>27</v>
      </c>
      <c r="AO13">
        <f t="shared" si="20"/>
        <v>26</v>
      </c>
      <c r="AP13">
        <f t="shared" si="21"/>
        <v>29</v>
      </c>
      <c r="AR13" s="15" t="str">
        <f t="shared" si="22"/>
        <v>CBU MP</v>
      </c>
      <c r="AS13" s="2" t="str">
        <f t="shared" si="23"/>
        <v>KWU TP</v>
      </c>
      <c r="AT13" s="3" t="str">
        <f t="shared" si="24"/>
        <v>Schrauger</v>
      </c>
      <c r="AU13" s="2" t="str">
        <f t="shared" si="25"/>
        <v>KWU TP</v>
      </c>
      <c r="AV13" s="3" t="str">
        <f t="shared" si="26"/>
        <v>elliott</v>
      </c>
      <c r="AW13" s="2" t="str">
        <f t="shared" si="27"/>
        <v>KWU SG</v>
      </c>
      <c r="AX13" s="3" t="str">
        <f t="shared" si="28"/>
        <v>Justin</v>
      </c>
      <c r="AY13" s="2" t="str">
        <f t="shared" si="29"/>
        <v>PLNU SA</v>
      </c>
      <c r="AZ13" s="3" t="str">
        <f t="shared" si="30"/>
        <v>Greenawalt</v>
      </c>
      <c r="BB13" t="str">
        <f t="shared" si="31"/>
        <v>CBU MP</v>
      </c>
      <c r="BC13" t="str">
        <f t="shared" si="32"/>
        <v>Matt Phillips</v>
      </c>
      <c r="BD13">
        <f t="shared" si="33"/>
        <v>6</v>
      </c>
      <c r="BE13">
        <f t="shared" si="34"/>
        <v>6</v>
      </c>
      <c r="BG13">
        <f t="shared" si="35"/>
        <v>0</v>
      </c>
    </row>
    <row r="14" spans="1:60" x14ac:dyDescent="0.25">
      <c r="A14" s="14"/>
      <c r="B14" s="61" t="s">
        <v>106</v>
      </c>
      <c r="C14" t="s">
        <v>375</v>
      </c>
      <c r="D14" t="s">
        <v>112</v>
      </c>
      <c r="E14" t="s">
        <v>128</v>
      </c>
      <c r="F14" t="s">
        <v>173</v>
      </c>
      <c r="G14">
        <v>28</v>
      </c>
      <c r="H14" t="s">
        <v>132</v>
      </c>
      <c r="I14" t="s">
        <v>109</v>
      </c>
      <c r="J14" t="s">
        <v>129</v>
      </c>
      <c r="K14" t="s">
        <v>137</v>
      </c>
      <c r="L14">
        <v>25</v>
      </c>
      <c r="M14" t="s">
        <v>134</v>
      </c>
      <c r="N14" s="5">
        <f t="shared" si="5"/>
        <v>1</v>
      </c>
      <c r="O14" s="5">
        <f t="shared" si="6"/>
        <v>53</v>
      </c>
      <c r="P14" s="5">
        <f t="shared" si="7"/>
        <v>1053</v>
      </c>
      <c r="Q14" s="5">
        <f t="shared" si="8"/>
        <v>11</v>
      </c>
      <c r="R14" t="s">
        <v>110</v>
      </c>
      <c r="S14" t="s">
        <v>129</v>
      </c>
      <c r="T14" t="s">
        <v>142</v>
      </c>
      <c r="U14">
        <v>28</v>
      </c>
      <c r="V14" t="s">
        <v>132</v>
      </c>
      <c r="W14" s="5">
        <f t="shared" si="9"/>
        <v>2</v>
      </c>
      <c r="X14" s="5">
        <f t="shared" si="10"/>
        <v>81</v>
      </c>
      <c r="Y14" s="5">
        <f t="shared" si="11"/>
        <v>28</v>
      </c>
      <c r="Z14" s="5">
        <f t="shared" si="12"/>
        <v>2081.2800000000002</v>
      </c>
      <c r="AA14" s="5">
        <f t="shared" si="13"/>
        <v>5</v>
      </c>
      <c r="AB14" t="s">
        <v>113</v>
      </c>
      <c r="AC14" t="s">
        <v>128</v>
      </c>
      <c r="AD14" t="s">
        <v>174</v>
      </c>
      <c r="AE14">
        <v>29</v>
      </c>
      <c r="AF14" t="s">
        <v>132</v>
      </c>
      <c r="AG14" s="5">
        <f t="shared" si="14"/>
        <v>3</v>
      </c>
      <c r="AH14" s="5">
        <f t="shared" si="15"/>
        <v>56</v>
      </c>
      <c r="AI14" s="5">
        <f t="shared" si="16"/>
        <v>110</v>
      </c>
      <c r="AJ14" s="5">
        <f t="shared" si="17"/>
        <v>3056.11</v>
      </c>
      <c r="AK14" s="5">
        <f t="shared" si="4"/>
        <v>2</v>
      </c>
      <c r="AM14">
        <f t="shared" si="18"/>
        <v>28</v>
      </c>
      <c r="AN14">
        <f t="shared" si="19"/>
        <v>25</v>
      </c>
      <c r="AO14">
        <f t="shared" si="20"/>
        <v>28</v>
      </c>
      <c r="AP14">
        <f t="shared" si="21"/>
        <v>29</v>
      </c>
      <c r="AR14" s="15" t="str">
        <f t="shared" si="22"/>
        <v>KWU JP</v>
      </c>
      <c r="AS14" s="2" t="str">
        <f t="shared" si="23"/>
        <v>PLNU BW</v>
      </c>
      <c r="AT14" s="3" t="str">
        <f t="shared" si="24"/>
        <v>Ludlam</v>
      </c>
      <c r="AU14" s="2" t="str">
        <f t="shared" si="25"/>
        <v>Biola SA</v>
      </c>
      <c r="AV14" s="3" t="str">
        <f t="shared" si="26"/>
        <v>Perkins</v>
      </c>
      <c r="AW14" s="2" t="str">
        <f t="shared" si="27"/>
        <v>Biola SH</v>
      </c>
      <c r="AX14" s="3" t="str">
        <f t="shared" si="28"/>
        <v>Gamboa</v>
      </c>
      <c r="AY14" s="2" t="str">
        <f t="shared" si="29"/>
        <v>PLNU DRS</v>
      </c>
      <c r="AZ14" s="3" t="str">
        <f t="shared" si="30"/>
        <v>Elliott</v>
      </c>
      <c r="BB14" t="str">
        <f t="shared" si="31"/>
        <v>KWU JP</v>
      </c>
      <c r="BC14" t="str">
        <f t="shared" si="32"/>
        <v>Jake Provo</v>
      </c>
      <c r="BD14">
        <f t="shared" si="33"/>
        <v>9</v>
      </c>
      <c r="BE14">
        <f t="shared" si="34"/>
        <v>9</v>
      </c>
      <c r="BF14">
        <v>9</v>
      </c>
      <c r="BG14">
        <f t="shared" si="35"/>
        <v>9</v>
      </c>
      <c r="BH14" t="s">
        <v>474</v>
      </c>
    </row>
    <row r="15" spans="1:60" x14ac:dyDescent="0.25">
      <c r="A15" s="14"/>
      <c r="B15" s="61" t="s">
        <v>104</v>
      </c>
      <c r="C15" t="s">
        <v>371</v>
      </c>
      <c r="D15" t="s">
        <v>103</v>
      </c>
      <c r="E15" t="s">
        <v>129</v>
      </c>
      <c r="F15" t="s">
        <v>175</v>
      </c>
      <c r="G15">
        <v>27</v>
      </c>
      <c r="H15" t="s">
        <v>134</v>
      </c>
      <c r="I15" t="s">
        <v>102</v>
      </c>
      <c r="J15" t="s">
        <v>128</v>
      </c>
      <c r="K15" t="s">
        <v>162</v>
      </c>
      <c r="L15">
        <v>27</v>
      </c>
      <c r="M15" t="s">
        <v>132</v>
      </c>
      <c r="N15" s="5">
        <f t="shared" si="5"/>
        <v>1</v>
      </c>
      <c r="O15" s="5">
        <f t="shared" si="6"/>
        <v>54</v>
      </c>
      <c r="P15" s="5">
        <f t="shared" si="7"/>
        <v>1054</v>
      </c>
      <c r="Q15" s="5">
        <f t="shared" si="8"/>
        <v>9</v>
      </c>
      <c r="R15" t="s">
        <v>111</v>
      </c>
      <c r="S15" t="s">
        <v>128</v>
      </c>
      <c r="T15" t="s">
        <v>335</v>
      </c>
      <c r="U15">
        <v>28</v>
      </c>
      <c r="V15" t="s">
        <v>132</v>
      </c>
      <c r="W15" s="5">
        <f t="shared" si="9"/>
        <v>2</v>
      </c>
      <c r="X15" s="5">
        <f t="shared" si="10"/>
        <v>82</v>
      </c>
      <c r="Y15" s="5">
        <f t="shared" si="11"/>
        <v>27</v>
      </c>
      <c r="Z15" s="5">
        <f t="shared" si="12"/>
        <v>2082.27</v>
      </c>
      <c r="AA15" s="5">
        <f t="shared" si="13"/>
        <v>4</v>
      </c>
      <c r="AB15" t="s">
        <v>109</v>
      </c>
      <c r="AD15" t="s">
        <v>142</v>
      </c>
      <c r="AE15">
        <v>30</v>
      </c>
      <c r="AF15" t="s">
        <v>134</v>
      </c>
      <c r="AG15" s="5">
        <f t="shared" si="14"/>
        <v>2</v>
      </c>
      <c r="AH15" s="5">
        <f t="shared" si="15"/>
        <v>55</v>
      </c>
      <c r="AI15" s="5">
        <f t="shared" si="16"/>
        <v>112</v>
      </c>
      <c r="AJ15" s="5">
        <f t="shared" si="17"/>
        <v>2055.1120000000001</v>
      </c>
      <c r="AK15" s="5">
        <f t="shared" si="4"/>
        <v>8</v>
      </c>
      <c r="AM15">
        <f t="shared" si="18"/>
        <v>27</v>
      </c>
      <c r="AN15">
        <f t="shared" si="19"/>
        <v>27</v>
      </c>
      <c r="AO15">
        <f t="shared" si="20"/>
        <v>28</v>
      </c>
      <c r="AP15">
        <f t="shared" si="21"/>
        <v>30</v>
      </c>
      <c r="AR15" s="15" t="str">
        <f t="shared" si="22"/>
        <v>KWU SG</v>
      </c>
      <c r="AS15" s="2" t="str">
        <f t="shared" si="23"/>
        <v>PLNU JG</v>
      </c>
      <c r="AT15" s="3" t="str">
        <f t="shared" si="24"/>
        <v>Milosch</v>
      </c>
      <c r="AU15" s="2" t="str">
        <f t="shared" si="25"/>
        <v>PLNU SA</v>
      </c>
      <c r="AV15" s="3" t="str">
        <f t="shared" si="26"/>
        <v>ludlam</v>
      </c>
      <c r="AW15" s="2" t="str">
        <f t="shared" si="27"/>
        <v>CBU MP</v>
      </c>
      <c r="AX15" s="3" t="str">
        <f t="shared" si="28"/>
        <v>Justin</v>
      </c>
      <c r="AY15" s="2" t="str">
        <f t="shared" si="29"/>
        <v>Biola SA</v>
      </c>
      <c r="AZ15" s="3" t="str">
        <f t="shared" si="30"/>
        <v>Gamboa</v>
      </c>
      <c r="BB15" t="str">
        <f t="shared" si="31"/>
        <v>KWU SG</v>
      </c>
      <c r="BC15" t="str">
        <f t="shared" si="32"/>
        <v>Sean Grove</v>
      </c>
      <c r="BD15">
        <f t="shared" si="33"/>
        <v>6</v>
      </c>
      <c r="BE15">
        <f t="shared" si="34"/>
        <v>6</v>
      </c>
      <c r="BG15">
        <f t="shared" si="35"/>
        <v>0</v>
      </c>
    </row>
    <row r="16" spans="1:60" x14ac:dyDescent="0.25">
      <c r="A16" s="14"/>
      <c r="B16" s="61" t="s">
        <v>107</v>
      </c>
      <c r="C16" t="s">
        <v>376</v>
      </c>
      <c r="D16" t="s">
        <v>111</v>
      </c>
      <c r="E16" t="s">
        <v>128</v>
      </c>
      <c r="F16" t="s">
        <v>136</v>
      </c>
      <c r="G16">
        <v>28</v>
      </c>
      <c r="H16" t="s">
        <v>134</v>
      </c>
      <c r="I16" t="s">
        <v>111</v>
      </c>
      <c r="J16" t="s">
        <v>129</v>
      </c>
      <c r="K16" t="s">
        <v>147</v>
      </c>
      <c r="L16">
        <v>28</v>
      </c>
      <c r="M16" t="s">
        <v>132</v>
      </c>
      <c r="N16" s="5">
        <f t="shared" si="5"/>
        <v>1</v>
      </c>
      <c r="O16" s="5">
        <f t="shared" si="6"/>
        <v>56</v>
      </c>
      <c r="P16" s="5">
        <f t="shared" si="7"/>
        <v>1056</v>
      </c>
      <c r="Q16" s="5">
        <f t="shared" si="8"/>
        <v>5</v>
      </c>
      <c r="R16" t="s">
        <v>103</v>
      </c>
      <c r="S16" t="s">
        <v>128</v>
      </c>
      <c r="T16" t="s">
        <v>391</v>
      </c>
      <c r="U16">
        <v>26</v>
      </c>
      <c r="V16" t="s">
        <v>134</v>
      </c>
      <c r="W16" s="5">
        <f t="shared" si="9"/>
        <v>1</v>
      </c>
      <c r="X16" s="5">
        <f t="shared" si="10"/>
        <v>82</v>
      </c>
      <c r="Y16" s="5">
        <f t="shared" si="11"/>
        <v>28</v>
      </c>
      <c r="Z16" s="5">
        <f t="shared" si="12"/>
        <v>1082.28</v>
      </c>
      <c r="AA16" s="5">
        <f t="shared" si="13"/>
        <v>9</v>
      </c>
      <c r="AB16" t="s">
        <v>108</v>
      </c>
      <c r="AD16" t="s">
        <v>176</v>
      </c>
      <c r="AE16">
        <v>25</v>
      </c>
      <c r="AF16" t="s">
        <v>132</v>
      </c>
      <c r="AG16" s="5">
        <f t="shared" si="14"/>
        <v>2</v>
      </c>
      <c r="AH16" s="5">
        <f t="shared" si="15"/>
        <v>54</v>
      </c>
      <c r="AI16" s="5">
        <f t="shared" si="16"/>
        <v>107</v>
      </c>
      <c r="AJ16" s="5">
        <f t="shared" si="17"/>
        <v>2054.107</v>
      </c>
      <c r="AK16" s="5">
        <f t="shared" si="4"/>
        <v>12</v>
      </c>
      <c r="AM16">
        <f t="shared" si="18"/>
        <v>28</v>
      </c>
      <c r="AN16">
        <f t="shared" si="19"/>
        <v>28</v>
      </c>
      <c r="AO16">
        <f t="shared" si="20"/>
        <v>26</v>
      </c>
      <c r="AP16">
        <f t="shared" si="21"/>
        <v>25</v>
      </c>
      <c r="AR16" s="15" t="str">
        <f t="shared" si="22"/>
        <v>KWU TP</v>
      </c>
      <c r="AS16" s="2" t="str">
        <f t="shared" si="23"/>
        <v>CBU MP</v>
      </c>
      <c r="AT16" s="3" t="str">
        <f t="shared" si="24"/>
        <v>Schrauger</v>
      </c>
      <c r="AU16" s="2" t="str">
        <f t="shared" si="25"/>
        <v>CBU MP</v>
      </c>
      <c r="AV16" s="3" t="str">
        <f t="shared" si="26"/>
        <v>elliott</v>
      </c>
      <c r="AW16" s="2" t="str">
        <f t="shared" si="27"/>
        <v>PLNU JG</v>
      </c>
      <c r="AX16" s="3" t="str">
        <f t="shared" si="28"/>
        <v>Grimalda</v>
      </c>
      <c r="AY16" s="2" t="str">
        <f t="shared" si="29"/>
        <v>Biola DC</v>
      </c>
      <c r="AZ16" s="3" t="str">
        <f t="shared" si="30"/>
        <v>Stroup</v>
      </c>
      <c r="BB16" t="str">
        <f t="shared" si="31"/>
        <v>KWU TP</v>
      </c>
      <c r="BC16" t="str">
        <f t="shared" si="32"/>
        <v>Tonya Powers</v>
      </c>
      <c r="BD16">
        <f t="shared" si="33"/>
        <v>6</v>
      </c>
      <c r="BE16">
        <f t="shared" si="34"/>
        <v>6</v>
      </c>
      <c r="BG16">
        <f t="shared" si="35"/>
        <v>0</v>
      </c>
    </row>
    <row r="17" spans="1:60" x14ac:dyDescent="0.25">
      <c r="A17" s="14"/>
      <c r="B17" s="61" t="s">
        <v>105</v>
      </c>
      <c r="C17" t="s">
        <v>473</v>
      </c>
      <c r="D17" t="s">
        <v>110</v>
      </c>
      <c r="E17" t="s">
        <v>129</v>
      </c>
      <c r="F17" t="s">
        <v>140</v>
      </c>
      <c r="G17">
        <v>27</v>
      </c>
      <c r="H17" t="s">
        <v>134</v>
      </c>
      <c r="I17" t="s">
        <v>103</v>
      </c>
      <c r="J17" t="s">
        <v>128</v>
      </c>
      <c r="K17" t="s">
        <v>144</v>
      </c>
      <c r="L17">
        <v>28</v>
      </c>
      <c r="M17" t="s">
        <v>132</v>
      </c>
      <c r="N17" s="5">
        <f t="shared" si="5"/>
        <v>1</v>
      </c>
      <c r="O17" s="5">
        <f t="shared" si="6"/>
        <v>55</v>
      </c>
      <c r="P17" s="5">
        <f t="shared" si="7"/>
        <v>1055</v>
      </c>
      <c r="Q17" s="5">
        <f t="shared" si="8"/>
        <v>7</v>
      </c>
      <c r="R17" t="s">
        <v>102</v>
      </c>
      <c r="S17" t="s">
        <v>129</v>
      </c>
      <c r="T17" t="s">
        <v>395</v>
      </c>
      <c r="U17">
        <v>26</v>
      </c>
      <c r="V17" t="s">
        <v>134</v>
      </c>
      <c r="W17" s="5">
        <f t="shared" si="9"/>
        <v>1</v>
      </c>
      <c r="X17" s="5">
        <f t="shared" si="10"/>
        <v>81</v>
      </c>
      <c r="Y17" s="5">
        <f t="shared" si="11"/>
        <v>27</v>
      </c>
      <c r="Z17" s="5">
        <f t="shared" si="12"/>
        <v>1081.27</v>
      </c>
      <c r="AA17" s="5">
        <f t="shared" si="13"/>
        <v>11</v>
      </c>
      <c r="AB17" t="s">
        <v>130</v>
      </c>
      <c r="AE17">
        <f>AVERAGE(U17,G17,L17)</f>
        <v>27</v>
      </c>
      <c r="AF17" t="s">
        <v>132</v>
      </c>
      <c r="AG17" s="5">
        <f t="shared" si="14"/>
        <v>2</v>
      </c>
      <c r="AH17" s="5">
        <f t="shared" si="15"/>
        <v>54</v>
      </c>
      <c r="AI17" s="5">
        <f t="shared" si="16"/>
        <v>108</v>
      </c>
      <c r="AJ17" s="5">
        <f t="shared" si="17"/>
        <v>2054.1080000000002</v>
      </c>
      <c r="AK17" s="5">
        <f t="shared" si="4"/>
        <v>11</v>
      </c>
      <c r="AM17">
        <f t="shared" si="18"/>
        <v>27</v>
      </c>
      <c r="AN17">
        <f t="shared" si="19"/>
        <v>28</v>
      </c>
      <c r="AO17">
        <f t="shared" si="20"/>
        <v>26</v>
      </c>
      <c r="AP17">
        <f t="shared" si="21"/>
        <v>27</v>
      </c>
      <c r="AR17" s="15" t="str">
        <f t="shared" si="22"/>
        <v>KWU ZB</v>
      </c>
      <c r="AS17" s="2" t="str">
        <f t="shared" si="23"/>
        <v>Biola SH</v>
      </c>
      <c r="AT17" s="3" t="str">
        <f t="shared" si="24"/>
        <v>Lenell</v>
      </c>
      <c r="AU17" s="2" t="str">
        <f t="shared" si="25"/>
        <v>PLNU JG</v>
      </c>
      <c r="AV17" s="3" t="str">
        <f t="shared" si="26"/>
        <v>Leland</v>
      </c>
      <c r="AW17" s="2" t="str">
        <f t="shared" si="27"/>
        <v>PLNU SA</v>
      </c>
      <c r="AX17" s="3" t="str">
        <f t="shared" si="28"/>
        <v>W. Johnson</v>
      </c>
      <c r="AY17" s="2" t="str">
        <f t="shared" si="29"/>
        <v>BYE</v>
      </c>
      <c r="AZ17" s="3">
        <f t="shared" si="30"/>
        <v>0</v>
      </c>
      <c r="BB17" t="str">
        <f t="shared" si="31"/>
        <v>KWU ZB</v>
      </c>
      <c r="BC17" t="str">
        <f t="shared" si="32"/>
        <v>Zach Brown</v>
      </c>
      <c r="BD17">
        <f t="shared" si="33"/>
        <v>6</v>
      </c>
      <c r="BE17">
        <f t="shared" si="34"/>
        <v>6</v>
      </c>
      <c r="BG17">
        <f t="shared" si="35"/>
        <v>0</v>
      </c>
    </row>
    <row r="18" spans="1:60" x14ac:dyDescent="0.25">
      <c r="A18" s="14"/>
      <c r="B18" s="61" t="s">
        <v>112</v>
      </c>
      <c r="C18" t="s">
        <v>382</v>
      </c>
      <c r="D18" t="s">
        <v>106</v>
      </c>
      <c r="E18" t="s">
        <v>129</v>
      </c>
      <c r="F18" t="s">
        <v>173</v>
      </c>
      <c r="G18">
        <v>29</v>
      </c>
      <c r="H18" t="s">
        <v>134</v>
      </c>
      <c r="I18" t="s">
        <v>110</v>
      </c>
      <c r="J18" t="s">
        <v>128</v>
      </c>
      <c r="K18" t="s">
        <v>135</v>
      </c>
      <c r="L18">
        <v>30</v>
      </c>
      <c r="M18" t="s">
        <v>132</v>
      </c>
      <c r="N18" s="5">
        <f t="shared" si="5"/>
        <v>1</v>
      </c>
      <c r="O18" s="5">
        <f t="shared" si="6"/>
        <v>59</v>
      </c>
      <c r="P18" s="5">
        <f t="shared" si="7"/>
        <v>1059</v>
      </c>
      <c r="Q18" s="5">
        <f t="shared" si="8"/>
        <v>2</v>
      </c>
      <c r="R18" t="s">
        <v>108</v>
      </c>
      <c r="S18" t="s">
        <v>128</v>
      </c>
      <c r="T18" t="s">
        <v>168</v>
      </c>
      <c r="U18">
        <v>30</v>
      </c>
      <c r="V18" t="s">
        <v>132</v>
      </c>
      <c r="W18" s="5">
        <f t="shared" si="9"/>
        <v>2</v>
      </c>
      <c r="X18" s="5">
        <f t="shared" si="10"/>
        <v>89</v>
      </c>
      <c r="Y18" s="5">
        <f t="shared" si="11"/>
        <v>30</v>
      </c>
      <c r="Z18" s="5">
        <f t="shared" si="12"/>
        <v>2089.3000000000002</v>
      </c>
      <c r="AA18" s="5">
        <f t="shared" si="13"/>
        <v>2</v>
      </c>
      <c r="AB18" t="s">
        <v>114</v>
      </c>
      <c r="AD18" t="s">
        <v>441</v>
      </c>
      <c r="AE18">
        <v>26</v>
      </c>
      <c r="AF18" t="s">
        <v>134</v>
      </c>
      <c r="AG18" s="5">
        <f t="shared" si="14"/>
        <v>2</v>
      </c>
      <c r="AH18" s="5">
        <f t="shared" si="15"/>
        <v>59</v>
      </c>
      <c r="AI18" s="5">
        <f t="shared" si="16"/>
        <v>115</v>
      </c>
      <c r="AJ18" s="5">
        <f t="shared" si="17"/>
        <v>2059.1149999999998</v>
      </c>
      <c r="AK18" s="5">
        <f t="shared" si="4"/>
        <v>4</v>
      </c>
      <c r="AM18">
        <f t="shared" si="18"/>
        <v>29</v>
      </c>
      <c r="AN18">
        <f t="shared" si="19"/>
        <v>30</v>
      </c>
      <c r="AO18">
        <f t="shared" si="20"/>
        <v>30</v>
      </c>
      <c r="AP18">
        <f t="shared" si="21"/>
        <v>26</v>
      </c>
      <c r="AR18" s="15" t="str">
        <f t="shared" si="22"/>
        <v>PLNU BW</v>
      </c>
      <c r="AS18" s="2" t="str">
        <f t="shared" si="23"/>
        <v>KWU JP</v>
      </c>
      <c r="AT18" s="3" t="str">
        <f t="shared" si="24"/>
        <v>Ludlam</v>
      </c>
      <c r="AU18" s="2" t="str">
        <f t="shared" si="25"/>
        <v>Biola SH</v>
      </c>
      <c r="AV18" s="3" t="str">
        <f t="shared" si="26"/>
        <v>Jerree Forbes</v>
      </c>
      <c r="AW18" s="2" t="str">
        <f t="shared" si="27"/>
        <v>Biola DC</v>
      </c>
      <c r="AX18" s="3" t="str">
        <f t="shared" si="28"/>
        <v>Jeriah Forbes</v>
      </c>
      <c r="AY18" s="2" t="str">
        <f t="shared" si="29"/>
        <v>Bethel TM</v>
      </c>
      <c r="AZ18" s="3" t="str">
        <f t="shared" si="30"/>
        <v>JJohnson</v>
      </c>
      <c r="BB18" t="str">
        <f t="shared" si="31"/>
        <v>PLNU BW</v>
      </c>
      <c r="BC18" t="str">
        <f t="shared" si="32"/>
        <v>Brandon West</v>
      </c>
      <c r="BD18">
        <f t="shared" si="33"/>
        <v>6</v>
      </c>
      <c r="BE18">
        <f t="shared" si="34"/>
        <v>6</v>
      </c>
      <c r="BF18">
        <v>15</v>
      </c>
      <c r="BG18">
        <f t="shared" si="35"/>
        <v>15</v>
      </c>
      <c r="BH18" t="s">
        <v>501</v>
      </c>
    </row>
    <row r="19" spans="1:60" x14ac:dyDescent="0.25">
      <c r="A19" s="14"/>
      <c r="B19" s="61" t="s">
        <v>113</v>
      </c>
      <c r="C19" t="s">
        <v>380</v>
      </c>
      <c r="D19" t="s">
        <v>109</v>
      </c>
      <c r="E19" t="s">
        <v>128</v>
      </c>
      <c r="F19" t="s">
        <v>144</v>
      </c>
      <c r="G19">
        <v>28</v>
      </c>
      <c r="H19" t="s">
        <v>132</v>
      </c>
      <c r="I19" t="s">
        <v>108</v>
      </c>
      <c r="J19" t="s">
        <v>129</v>
      </c>
      <c r="K19" t="s">
        <v>140</v>
      </c>
      <c r="L19">
        <v>30</v>
      </c>
      <c r="M19" t="s">
        <v>132</v>
      </c>
      <c r="N19" s="5">
        <f t="shared" si="5"/>
        <v>2</v>
      </c>
      <c r="O19" s="5">
        <f t="shared" si="6"/>
        <v>58</v>
      </c>
      <c r="P19" s="5">
        <f t="shared" si="7"/>
        <v>2058</v>
      </c>
      <c r="Q19" s="5">
        <f t="shared" si="8"/>
        <v>1</v>
      </c>
      <c r="R19" t="s">
        <v>114</v>
      </c>
      <c r="S19" t="s">
        <v>128</v>
      </c>
      <c r="T19" t="s">
        <v>156</v>
      </c>
      <c r="U19">
        <v>29</v>
      </c>
      <c r="V19" t="s">
        <v>132</v>
      </c>
      <c r="W19" s="5">
        <f t="shared" si="9"/>
        <v>3</v>
      </c>
      <c r="X19" s="5">
        <f t="shared" si="10"/>
        <v>87</v>
      </c>
      <c r="Y19" s="5">
        <f t="shared" si="11"/>
        <v>29</v>
      </c>
      <c r="Z19" s="5">
        <f t="shared" si="12"/>
        <v>3087.29</v>
      </c>
      <c r="AA19" s="5">
        <f t="shared" si="13"/>
        <v>1</v>
      </c>
      <c r="AB19" t="s">
        <v>106</v>
      </c>
      <c r="AD19" t="s">
        <v>174</v>
      </c>
      <c r="AE19">
        <v>30</v>
      </c>
      <c r="AF19" t="s">
        <v>134</v>
      </c>
      <c r="AG19" s="5">
        <f t="shared" si="14"/>
        <v>3</v>
      </c>
      <c r="AH19" s="5">
        <f t="shared" si="15"/>
        <v>59</v>
      </c>
      <c r="AI19" s="5">
        <f t="shared" si="16"/>
        <v>117</v>
      </c>
      <c r="AJ19" s="5">
        <f t="shared" si="17"/>
        <v>3059.1170000000002</v>
      </c>
      <c r="AK19" s="5">
        <f t="shared" si="4"/>
        <v>1</v>
      </c>
      <c r="AM19">
        <f t="shared" si="18"/>
        <v>28</v>
      </c>
      <c r="AN19">
        <f t="shared" si="19"/>
        <v>30</v>
      </c>
      <c r="AO19">
        <f t="shared" si="20"/>
        <v>29</v>
      </c>
      <c r="AP19">
        <f t="shared" si="21"/>
        <v>30</v>
      </c>
      <c r="AR19" s="15" t="str">
        <f t="shared" si="22"/>
        <v>PLNU DRS</v>
      </c>
      <c r="AS19" s="2" t="str">
        <f t="shared" si="23"/>
        <v>Biola SA</v>
      </c>
      <c r="AT19" s="3" t="str">
        <f t="shared" si="24"/>
        <v>Leland</v>
      </c>
      <c r="AU19" s="2" t="str">
        <f t="shared" si="25"/>
        <v>Biola DC</v>
      </c>
      <c r="AV19" s="3" t="str">
        <f t="shared" si="26"/>
        <v>Lenell</v>
      </c>
      <c r="AW19" s="2" t="str">
        <f t="shared" si="27"/>
        <v>Bethel TM</v>
      </c>
      <c r="AX19" s="3" t="str">
        <f t="shared" si="28"/>
        <v>Gibson</v>
      </c>
      <c r="AY19" s="2" t="str">
        <f t="shared" si="29"/>
        <v>KWU JP</v>
      </c>
      <c r="AZ19" s="3" t="str">
        <f t="shared" si="30"/>
        <v>Elliott</v>
      </c>
      <c r="BB19" t="str">
        <f t="shared" si="31"/>
        <v>PLNU DRS</v>
      </c>
      <c r="BC19" t="str">
        <f t="shared" si="32"/>
        <v>Daniel Robert Spencer</v>
      </c>
      <c r="BD19">
        <f t="shared" si="33"/>
        <v>9</v>
      </c>
      <c r="BE19">
        <f t="shared" si="34"/>
        <v>9</v>
      </c>
      <c r="BF19">
        <v>9</v>
      </c>
      <c r="BG19">
        <f t="shared" si="35"/>
        <v>9</v>
      </c>
      <c r="BH19" t="s">
        <v>474</v>
      </c>
    </row>
    <row r="20" spans="1:60" x14ac:dyDescent="0.25">
      <c r="A20" s="14"/>
      <c r="B20" s="61" t="s">
        <v>103</v>
      </c>
      <c r="C20" t="s">
        <v>383</v>
      </c>
      <c r="D20" t="s">
        <v>104</v>
      </c>
      <c r="E20" t="s">
        <v>128</v>
      </c>
      <c r="F20" t="s">
        <v>175</v>
      </c>
      <c r="G20">
        <v>28</v>
      </c>
      <c r="H20" t="s">
        <v>132</v>
      </c>
      <c r="I20" t="s">
        <v>105</v>
      </c>
      <c r="J20" t="s">
        <v>129</v>
      </c>
      <c r="K20" t="s">
        <v>144</v>
      </c>
      <c r="L20">
        <v>26</v>
      </c>
      <c r="M20" t="s">
        <v>134</v>
      </c>
      <c r="N20" s="5">
        <f t="shared" si="5"/>
        <v>1</v>
      </c>
      <c r="O20" s="5">
        <f t="shared" si="6"/>
        <v>54</v>
      </c>
      <c r="P20" s="5">
        <f t="shared" si="7"/>
        <v>1054</v>
      </c>
      <c r="Q20" s="5">
        <f t="shared" si="8"/>
        <v>9</v>
      </c>
      <c r="R20" t="s">
        <v>107</v>
      </c>
      <c r="S20" t="s">
        <v>129</v>
      </c>
      <c r="T20" t="s">
        <v>391</v>
      </c>
      <c r="U20">
        <v>27</v>
      </c>
      <c r="V20" t="s">
        <v>132</v>
      </c>
      <c r="W20" s="5">
        <f t="shared" si="9"/>
        <v>2</v>
      </c>
      <c r="X20" s="5">
        <f t="shared" si="10"/>
        <v>81</v>
      </c>
      <c r="Y20" s="5">
        <f t="shared" si="11"/>
        <v>27</v>
      </c>
      <c r="Z20" s="5">
        <f t="shared" si="12"/>
        <v>2081.27</v>
      </c>
      <c r="AA20" s="5">
        <f t="shared" si="13"/>
        <v>6</v>
      </c>
      <c r="AB20" t="s">
        <v>110</v>
      </c>
      <c r="AC20" t="s">
        <v>128</v>
      </c>
      <c r="AD20" t="s">
        <v>157</v>
      </c>
      <c r="AE20">
        <v>29</v>
      </c>
      <c r="AF20" t="s">
        <v>134</v>
      </c>
      <c r="AG20" s="5">
        <f t="shared" si="14"/>
        <v>2</v>
      </c>
      <c r="AH20" s="5">
        <f t="shared" si="15"/>
        <v>55</v>
      </c>
      <c r="AI20" s="5">
        <f t="shared" si="16"/>
        <v>110</v>
      </c>
      <c r="AJ20" s="5">
        <f t="shared" si="17"/>
        <v>2055.11</v>
      </c>
      <c r="AK20" s="5">
        <f t="shared" si="4"/>
        <v>9</v>
      </c>
      <c r="AM20">
        <f t="shared" si="18"/>
        <v>28</v>
      </c>
      <c r="AN20">
        <f t="shared" si="19"/>
        <v>26</v>
      </c>
      <c r="AO20">
        <f t="shared" si="20"/>
        <v>27</v>
      </c>
      <c r="AP20">
        <f t="shared" si="21"/>
        <v>29</v>
      </c>
      <c r="AR20" s="15" t="str">
        <f t="shared" si="22"/>
        <v>PLNU JG</v>
      </c>
      <c r="AS20" s="2" t="str">
        <f t="shared" si="23"/>
        <v>KWU SG</v>
      </c>
      <c r="AT20" s="3" t="str">
        <f t="shared" si="24"/>
        <v>Milosch</v>
      </c>
      <c r="AU20" s="2" t="str">
        <f t="shared" si="25"/>
        <v>KWU ZB</v>
      </c>
      <c r="AV20" s="3" t="str">
        <f t="shared" si="26"/>
        <v>Leland</v>
      </c>
      <c r="AW20" s="2" t="str">
        <f t="shared" si="27"/>
        <v>KWU TP</v>
      </c>
      <c r="AX20" s="3" t="str">
        <f t="shared" si="28"/>
        <v>Grimalda</v>
      </c>
      <c r="AY20" s="2" t="str">
        <f t="shared" si="29"/>
        <v>Biola SH</v>
      </c>
      <c r="AZ20" s="3" t="str">
        <f t="shared" si="30"/>
        <v>Rainey</v>
      </c>
      <c r="BB20" t="str">
        <f t="shared" si="31"/>
        <v>PLNU JG</v>
      </c>
      <c r="BC20" t="str">
        <f t="shared" si="32"/>
        <v>Joshua Gilbert</v>
      </c>
      <c r="BD20">
        <f t="shared" si="33"/>
        <v>6</v>
      </c>
      <c r="BE20">
        <f t="shared" si="34"/>
        <v>6</v>
      </c>
      <c r="BG20">
        <f t="shared" si="35"/>
        <v>0</v>
      </c>
    </row>
    <row r="21" spans="1:60" x14ac:dyDescent="0.25">
      <c r="A21" s="14"/>
      <c r="B21" s="61" t="s">
        <v>102</v>
      </c>
      <c r="C21" t="s">
        <v>381</v>
      </c>
      <c r="D21" t="s">
        <v>114</v>
      </c>
      <c r="E21" t="s">
        <v>128</v>
      </c>
      <c r="F21" t="s">
        <v>174</v>
      </c>
      <c r="G21">
        <v>29</v>
      </c>
      <c r="H21" t="s">
        <v>132</v>
      </c>
      <c r="I21" t="s">
        <v>104</v>
      </c>
      <c r="J21" t="s">
        <v>129</v>
      </c>
      <c r="K21" t="s">
        <v>173</v>
      </c>
      <c r="L21">
        <v>28</v>
      </c>
      <c r="M21" t="s">
        <v>134</v>
      </c>
      <c r="N21" s="5">
        <f t="shared" si="5"/>
        <v>1</v>
      </c>
      <c r="O21" s="5">
        <f t="shared" si="6"/>
        <v>57</v>
      </c>
      <c r="P21" s="5">
        <f t="shared" si="7"/>
        <v>1057</v>
      </c>
      <c r="Q21" s="5">
        <f t="shared" si="8"/>
        <v>4</v>
      </c>
      <c r="R21" t="s">
        <v>105</v>
      </c>
      <c r="S21" t="s">
        <v>128</v>
      </c>
      <c r="T21" t="s">
        <v>395</v>
      </c>
      <c r="U21">
        <v>28</v>
      </c>
      <c r="V21" t="s">
        <v>132</v>
      </c>
      <c r="W21" s="5">
        <f t="shared" si="9"/>
        <v>2</v>
      </c>
      <c r="X21" s="5">
        <f t="shared" si="10"/>
        <v>85</v>
      </c>
      <c r="Y21" s="5">
        <f t="shared" si="11"/>
        <v>28</v>
      </c>
      <c r="Z21" s="5">
        <f t="shared" si="12"/>
        <v>2085.2800000000002</v>
      </c>
      <c r="AA21" s="5">
        <f t="shared" si="13"/>
        <v>3</v>
      </c>
      <c r="AB21" t="s">
        <v>111</v>
      </c>
      <c r="AD21" t="s">
        <v>143</v>
      </c>
      <c r="AE21">
        <v>28</v>
      </c>
      <c r="AF21" t="s">
        <v>134</v>
      </c>
      <c r="AG21" s="5">
        <f t="shared" si="14"/>
        <v>2</v>
      </c>
      <c r="AH21" s="5">
        <f t="shared" si="15"/>
        <v>56</v>
      </c>
      <c r="AI21" s="5">
        <f t="shared" si="16"/>
        <v>113</v>
      </c>
      <c r="AJ21" s="5">
        <f t="shared" si="17"/>
        <v>2056.1129999999998</v>
      </c>
      <c r="AK21" s="5">
        <f t="shared" si="4"/>
        <v>6</v>
      </c>
      <c r="AM21">
        <f t="shared" si="18"/>
        <v>29</v>
      </c>
      <c r="AN21">
        <f t="shared" si="19"/>
        <v>28</v>
      </c>
      <c r="AO21">
        <f t="shared" si="20"/>
        <v>28</v>
      </c>
      <c r="AP21">
        <f t="shared" si="21"/>
        <v>28</v>
      </c>
      <c r="AR21" s="15" t="str">
        <f t="shared" si="22"/>
        <v>PLNU SA</v>
      </c>
      <c r="AS21" s="2" t="str">
        <f t="shared" si="23"/>
        <v>Bethel TM</v>
      </c>
      <c r="AT21" s="3" t="str">
        <f t="shared" si="24"/>
        <v>Elliott</v>
      </c>
      <c r="AU21" s="2" t="str">
        <f t="shared" si="25"/>
        <v>KWU SG</v>
      </c>
      <c r="AV21" s="3" t="str">
        <f t="shared" si="26"/>
        <v>Ludlam</v>
      </c>
      <c r="AW21" s="2" t="str">
        <f t="shared" si="27"/>
        <v>KWU ZB</v>
      </c>
      <c r="AX21" s="3" t="str">
        <f t="shared" si="28"/>
        <v>W. Johnson</v>
      </c>
      <c r="AY21" s="2" t="str">
        <f t="shared" si="29"/>
        <v>CBU MP</v>
      </c>
      <c r="AZ21" s="3" t="str">
        <f t="shared" si="30"/>
        <v>Greenawalt</v>
      </c>
      <c r="BB21" t="str">
        <f t="shared" si="31"/>
        <v>PLNU SA</v>
      </c>
      <c r="BC21" t="str">
        <f t="shared" si="32"/>
        <v>Sydney Awakuni</v>
      </c>
      <c r="BD21">
        <f t="shared" si="33"/>
        <v>6</v>
      </c>
      <c r="BE21">
        <f t="shared" si="34"/>
        <v>6</v>
      </c>
      <c r="BG21">
        <f t="shared" si="35"/>
        <v>0</v>
      </c>
    </row>
    <row r="22" spans="1:60" x14ac:dyDescent="0.25">
      <c r="A22" s="14"/>
      <c r="N22" s="5"/>
      <c r="O22" s="5"/>
      <c r="P22" s="5"/>
      <c r="Q22" s="5"/>
    </row>
    <row r="23" spans="1:60" x14ac:dyDescent="0.25">
      <c r="A23" s="14"/>
      <c r="N23" s="5"/>
      <c r="O23" s="5"/>
      <c r="P23" s="5"/>
      <c r="Q23" s="5"/>
    </row>
    <row r="24" spans="1:60" x14ac:dyDescent="0.25">
      <c r="A24" s="14"/>
      <c r="N24" s="5"/>
      <c r="O24" s="5"/>
      <c r="P24" s="5"/>
      <c r="Q24" s="5"/>
    </row>
    <row r="25" spans="1:60" x14ac:dyDescent="0.25">
      <c r="A25" s="14"/>
      <c r="N25" s="5"/>
      <c r="O25" s="5"/>
      <c r="P25" s="5"/>
      <c r="Q25" s="5"/>
    </row>
    <row r="26" spans="1:60" x14ac:dyDescent="0.25">
      <c r="A26" s="14"/>
      <c r="N26" s="5"/>
      <c r="O26" s="5"/>
      <c r="P26" s="5"/>
      <c r="Q26" s="5"/>
    </row>
    <row r="27" spans="1:60" x14ac:dyDescent="0.25">
      <c r="A27" s="14"/>
      <c r="N27" s="5"/>
      <c r="O27" s="5"/>
      <c r="P27" s="5"/>
      <c r="Q27" s="5"/>
    </row>
    <row r="28" spans="1:60" x14ac:dyDescent="0.25">
      <c r="A28" s="14"/>
      <c r="N28" s="5"/>
      <c r="O28" s="5"/>
      <c r="P28" s="5"/>
      <c r="Q28" s="5"/>
    </row>
    <row r="29" spans="1:60" x14ac:dyDescent="0.25">
      <c r="A29" s="14"/>
      <c r="N29" s="5"/>
      <c r="O29" s="5"/>
      <c r="P29" s="5"/>
      <c r="Q29" s="5"/>
    </row>
    <row r="30" spans="1:60" x14ac:dyDescent="0.25">
      <c r="A30" s="14"/>
      <c r="N30" s="5"/>
      <c r="O30" s="5"/>
      <c r="P30" s="5"/>
      <c r="Q30" s="5"/>
    </row>
    <row r="31" spans="1:60" x14ac:dyDescent="0.25">
      <c r="A31" s="14"/>
    </row>
  </sheetData>
  <sortState ref="B9:B21">
    <sortCondition ref="B9"/>
  </sortState>
  <mergeCells count="15">
    <mergeCell ref="B1:C1"/>
    <mergeCell ref="B3:C3"/>
    <mergeCell ref="B4:C4"/>
    <mergeCell ref="AK4:AL4"/>
    <mergeCell ref="B5:C5"/>
    <mergeCell ref="AM7:AP7"/>
    <mergeCell ref="AR7:AZ7"/>
    <mergeCell ref="AS8:AT8"/>
    <mergeCell ref="AU8:AV8"/>
    <mergeCell ref="AW8:AX8"/>
    <mergeCell ref="AY8:AZ8"/>
    <mergeCell ref="D7:H7"/>
    <mergeCell ref="I7:M7"/>
    <mergeCell ref="R7:V7"/>
    <mergeCell ref="AA7:AF7"/>
  </mergeCells>
  <conditionalFormatting sqref="AK7:AK1048576">
    <cfRule type="cellIs" dxfId="76" priority="2" operator="lessThan">
      <formula>$AK$5+1</formula>
    </cfRule>
  </conditionalFormatting>
  <conditionalFormatting sqref="AK9:AK21">
    <cfRule type="cellIs" dxfId="75" priority="1" operator="lessThan">
      <formula>$AK$5+1</formula>
    </cfRule>
  </conditionalFormatting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1"/>
  <sheetViews>
    <sheetView workbookViewId="0">
      <pane xSplit="2" ySplit="8" topLeftCell="AW9" activePane="bottomRight" state="frozen"/>
      <selection pane="topRight" activeCell="C1" sqref="C1"/>
      <selection pane="bottomLeft" activeCell="A9" sqref="A9"/>
      <selection pane="bottomRight" activeCell="B2" sqref="B1:BR1048576"/>
    </sheetView>
  </sheetViews>
  <sheetFormatPr defaultRowHeight="15" x14ac:dyDescent="0.25"/>
  <cols>
    <col min="1" max="1" width="29.85546875" bestFit="1" customWidth="1"/>
    <col min="2" max="2" width="14.140625" style="61" bestFit="1" customWidth="1"/>
    <col min="3" max="3" width="29.5703125" style="61" customWidth="1"/>
    <col min="4" max="4" width="14.140625" style="61" bestFit="1" customWidth="1"/>
    <col min="5" max="5" width="8.7109375" style="61" bestFit="1" customWidth="1"/>
    <col min="6" max="6" width="12.7109375" style="61" bestFit="1" customWidth="1"/>
    <col min="7" max="7" width="7.5703125" style="61" bestFit="1" customWidth="1"/>
    <col min="8" max="8" width="8.28515625" style="61" bestFit="1" customWidth="1"/>
    <col min="9" max="9" width="13.7109375" style="61" bestFit="1" customWidth="1"/>
    <col min="10" max="17" width="9.140625" style="61"/>
    <col min="18" max="18" width="13.28515625" style="61" bestFit="1" customWidth="1"/>
    <col min="19" max="27" width="9.140625" style="61"/>
    <col min="28" max="28" width="10.5703125" style="61" bestFit="1" customWidth="1"/>
    <col min="29" max="43" width="9.140625" style="61"/>
    <col min="44" max="45" width="14.140625" style="61" bestFit="1" customWidth="1"/>
    <col min="46" max="46" width="12.7109375" style="61" bestFit="1" customWidth="1"/>
    <col min="47" max="47" width="14.140625" style="61" bestFit="1" customWidth="1"/>
    <col min="48" max="48" width="9.42578125" style="61" bestFit="1" customWidth="1"/>
    <col min="49" max="49" width="14.140625" style="61" bestFit="1" customWidth="1"/>
    <col min="50" max="50" width="9.7109375" style="61" bestFit="1" customWidth="1"/>
    <col min="51" max="51" width="10.5703125" style="61" bestFit="1" customWidth="1"/>
    <col min="52" max="52" width="10.28515625" style="61" bestFit="1" customWidth="1"/>
    <col min="53" max="53" width="9.140625" style="61"/>
    <col min="54" max="54" width="14.140625" style="61" bestFit="1" customWidth="1"/>
    <col min="55" max="55" width="17.85546875" style="61" bestFit="1" customWidth="1"/>
    <col min="56" max="56" width="7.85546875" style="61" bestFit="1" customWidth="1"/>
    <col min="57" max="57" width="15" style="61" bestFit="1" customWidth="1"/>
    <col min="58" max="58" width="6.85546875" style="61" bestFit="1" customWidth="1"/>
    <col min="59" max="59" width="9.85546875" style="61" bestFit="1" customWidth="1"/>
    <col min="60" max="60" width="7.140625" style="61" bestFit="1" customWidth="1"/>
    <col min="61" max="70" width="9.140625" style="61"/>
  </cols>
  <sheetData>
    <row r="1" spans="1:70" ht="18.75" x14ac:dyDescent="0.3">
      <c r="A1" s="1" t="s">
        <v>1</v>
      </c>
      <c r="B1" s="43" t="s">
        <v>0</v>
      </c>
      <c r="C1" s="43"/>
      <c r="D1" s="62"/>
    </row>
    <row r="2" spans="1:70" ht="18.75" x14ac:dyDescent="0.3">
      <c r="A2" s="1" t="s">
        <v>2</v>
      </c>
      <c r="B2" s="8">
        <v>41342</v>
      </c>
      <c r="C2" s="8">
        <v>41344</v>
      </c>
      <c r="D2" s="63"/>
    </row>
    <row r="3" spans="1:70" ht="18.75" x14ac:dyDescent="0.3">
      <c r="A3" s="1" t="s">
        <v>3</v>
      </c>
      <c r="B3" s="43" t="s">
        <v>4</v>
      </c>
      <c r="C3" s="43"/>
      <c r="D3" s="62"/>
    </row>
    <row r="4" spans="1:70" ht="18.75" x14ac:dyDescent="0.3">
      <c r="A4" s="1" t="s">
        <v>60</v>
      </c>
      <c r="B4" s="43" t="s">
        <v>416</v>
      </c>
      <c r="C4" s="43"/>
      <c r="D4" s="62"/>
      <c r="X4" s="64"/>
      <c r="AK4" s="65" t="s">
        <v>457</v>
      </c>
      <c r="AL4" s="66"/>
      <c r="BD4" s="61" t="s">
        <v>465</v>
      </c>
    </row>
    <row r="5" spans="1:70" ht="18.75" x14ac:dyDescent="0.3">
      <c r="A5" s="1" t="s">
        <v>61</v>
      </c>
      <c r="B5" s="43" t="s">
        <v>208</v>
      </c>
      <c r="C5" s="43"/>
      <c r="D5" s="62"/>
      <c r="AK5" s="61">
        <f>IF(B6&gt;57,32,IF(B6&gt;28,16,IF(B6&gt;14,8,4)))</f>
        <v>8</v>
      </c>
      <c r="BD5" s="61" t="str">
        <f>B4</f>
        <v>IPDA</v>
      </c>
    </row>
    <row r="6" spans="1:70" ht="18.75" x14ac:dyDescent="0.3">
      <c r="A6" s="1" t="s">
        <v>13</v>
      </c>
      <c r="B6" s="32">
        <f>COUNTA(B9:B31)</f>
        <v>16</v>
      </c>
      <c r="BD6" s="61" t="str">
        <f>B5</f>
        <v>Novice</v>
      </c>
      <c r="BE6" s="67"/>
    </row>
    <row r="7" spans="1:70" ht="18.75" x14ac:dyDescent="0.3">
      <c r="A7" s="4"/>
      <c r="B7" s="60"/>
      <c r="D7" s="68" t="s">
        <v>22</v>
      </c>
      <c r="E7" s="68"/>
      <c r="F7" s="68"/>
      <c r="G7" s="68"/>
      <c r="H7" s="68"/>
      <c r="I7" s="69" t="s">
        <v>43</v>
      </c>
      <c r="J7" s="69"/>
      <c r="K7" s="69"/>
      <c r="L7" s="69"/>
      <c r="M7" s="69"/>
      <c r="N7" s="70"/>
      <c r="O7" s="70"/>
      <c r="P7" s="70"/>
      <c r="Q7" s="68" t="s">
        <v>29</v>
      </c>
      <c r="R7" s="68"/>
      <c r="S7" s="68"/>
      <c r="T7" s="68"/>
      <c r="U7" s="68"/>
      <c r="V7" s="68"/>
      <c r="W7" s="71"/>
      <c r="X7" s="71"/>
      <c r="Y7" s="71"/>
      <c r="Z7" s="71"/>
      <c r="AA7" s="69" t="s">
        <v>30</v>
      </c>
      <c r="AB7" s="69"/>
      <c r="AC7" s="69"/>
      <c r="AD7" s="69"/>
      <c r="AE7" s="69"/>
      <c r="AF7" s="69"/>
      <c r="AG7" s="70"/>
      <c r="AH7" s="70"/>
      <c r="AI7" s="70"/>
      <c r="AJ7" s="70"/>
      <c r="AK7" s="32" t="s">
        <v>58</v>
      </c>
      <c r="AM7" s="69" t="s">
        <v>55</v>
      </c>
      <c r="AN7" s="69"/>
      <c r="AO7" s="69"/>
      <c r="AP7" s="69"/>
      <c r="AR7" s="72" t="s">
        <v>59</v>
      </c>
      <c r="AS7" s="72"/>
      <c r="AT7" s="72"/>
      <c r="AU7" s="72"/>
      <c r="AV7" s="72"/>
      <c r="AW7" s="72"/>
      <c r="AX7" s="72"/>
      <c r="AY7" s="72"/>
      <c r="AZ7" s="72"/>
      <c r="BD7" s="61" t="s">
        <v>466</v>
      </c>
      <c r="BF7" s="61" t="s">
        <v>467</v>
      </c>
    </row>
    <row r="8" spans="1:70" s="11" customFormat="1" ht="18.75" x14ac:dyDescent="0.3">
      <c r="A8" s="10" t="s">
        <v>5</v>
      </c>
      <c r="B8" s="32" t="s">
        <v>6</v>
      </c>
      <c r="C8" s="32" t="s">
        <v>64</v>
      </c>
      <c r="D8" s="32" t="s">
        <v>8</v>
      </c>
      <c r="E8" s="32" t="s">
        <v>9</v>
      </c>
      <c r="F8" s="32" t="s">
        <v>10</v>
      </c>
      <c r="G8" s="32" t="s">
        <v>12</v>
      </c>
      <c r="H8" s="32" t="s">
        <v>11</v>
      </c>
      <c r="I8" s="32" t="s">
        <v>17</v>
      </c>
      <c r="J8" s="32" t="s">
        <v>18</v>
      </c>
      <c r="K8" s="32" t="s">
        <v>19</v>
      </c>
      <c r="L8" s="32" t="s">
        <v>20</v>
      </c>
      <c r="M8" s="32" t="s">
        <v>21</v>
      </c>
      <c r="N8" s="32" t="s">
        <v>44</v>
      </c>
      <c r="O8" s="32" t="s">
        <v>45</v>
      </c>
      <c r="P8" s="32" t="s">
        <v>46</v>
      </c>
      <c r="Q8" s="32" t="s">
        <v>23</v>
      </c>
      <c r="R8" s="32" t="s">
        <v>24</v>
      </c>
      <c r="S8" s="32" t="s">
        <v>25</v>
      </c>
      <c r="T8" s="32" t="s">
        <v>26</v>
      </c>
      <c r="U8" s="32" t="s">
        <v>27</v>
      </c>
      <c r="V8" s="32" t="s">
        <v>28</v>
      </c>
      <c r="W8" s="32" t="s">
        <v>44</v>
      </c>
      <c r="X8" s="32" t="s">
        <v>45</v>
      </c>
      <c r="Y8" s="32" t="s">
        <v>47</v>
      </c>
      <c r="Z8" s="32" t="s">
        <v>46</v>
      </c>
      <c r="AA8" s="32" t="s">
        <v>32</v>
      </c>
      <c r="AB8" s="32" t="s">
        <v>33</v>
      </c>
      <c r="AC8" s="32" t="s">
        <v>34</v>
      </c>
      <c r="AD8" s="32" t="s">
        <v>35</v>
      </c>
      <c r="AE8" s="32" t="s">
        <v>36</v>
      </c>
      <c r="AF8" s="32" t="s">
        <v>37</v>
      </c>
      <c r="AG8" s="32" t="s">
        <v>44</v>
      </c>
      <c r="AH8" s="32" t="s">
        <v>47</v>
      </c>
      <c r="AI8" s="32" t="s">
        <v>45</v>
      </c>
      <c r="AJ8" s="32" t="s">
        <v>46</v>
      </c>
      <c r="AK8" s="32" t="s">
        <v>57</v>
      </c>
      <c r="AL8" s="61"/>
      <c r="AM8" s="32" t="s">
        <v>48</v>
      </c>
      <c r="AN8" s="32" t="s">
        <v>49</v>
      </c>
      <c r="AO8" s="32" t="s">
        <v>50</v>
      </c>
      <c r="AP8" s="32" t="s">
        <v>51</v>
      </c>
      <c r="AQ8" s="61"/>
      <c r="AR8" s="32" t="s">
        <v>6</v>
      </c>
      <c r="AS8" s="43" t="s">
        <v>48</v>
      </c>
      <c r="AT8" s="43"/>
      <c r="AU8" s="43" t="s">
        <v>49</v>
      </c>
      <c r="AV8" s="43"/>
      <c r="AW8" s="43" t="s">
        <v>50</v>
      </c>
      <c r="AX8" s="43"/>
      <c r="AY8" s="43" t="s">
        <v>51</v>
      </c>
      <c r="AZ8" s="43"/>
      <c r="BA8" s="61"/>
      <c r="BB8" s="61" t="s">
        <v>471</v>
      </c>
      <c r="BC8" s="61" t="s">
        <v>468</v>
      </c>
      <c r="BD8" s="61" t="s">
        <v>5</v>
      </c>
      <c r="BE8" s="61" t="s">
        <v>468</v>
      </c>
      <c r="BF8" s="61" t="s">
        <v>5</v>
      </c>
      <c r="BG8" s="61" t="s">
        <v>468</v>
      </c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</row>
    <row r="9" spans="1:70" x14ac:dyDescent="0.25">
      <c r="A9" s="14"/>
      <c r="B9" s="61" t="s">
        <v>80</v>
      </c>
      <c r="C9" s="61" t="s">
        <v>475</v>
      </c>
      <c r="D9" s="61" t="s">
        <v>79</v>
      </c>
      <c r="E9" s="61" t="s">
        <v>129</v>
      </c>
      <c r="F9" s="61" t="s">
        <v>169</v>
      </c>
      <c r="G9" s="61">
        <v>28</v>
      </c>
      <c r="H9" s="61" t="s">
        <v>132</v>
      </c>
      <c r="I9" s="61" t="s">
        <v>75</v>
      </c>
      <c r="J9" s="61" t="s">
        <v>128</v>
      </c>
      <c r="K9" s="61" t="s">
        <v>155</v>
      </c>
      <c r="L9" s="61">
        <v>26</v>
      </c>
      <c r="M9" s="61" t="s">
        <v>134</v>
      </c>
      <c r="N9" s="55">
        <f>COUNTIF(H9:M9,"w")</f>
        <v>1</v>
      </c>
      <c r="O9" s="55">
        <f>SUM(G9,L9)</f>
        <v>54</v>
      </c>
      <c r="P9" s="55">
        <f>SUM((N9*1000)+O9)</f>
        <v>1054</v>
      </c>
      <c r="Q9" s="55">
        <f>RANK(P9,P$9:P$31,0)</f>
        <v>4</v>
      </c>
      <c r="R9" s="61" t="s">
        <v>69</v>
      </c>
      <c r="S9" s="61" t="s">
        <v>128</v>
      </c>
      <c r="T9" s="61" t="s">
        <v>400</v>
      </c>
      <c r="U9" s="61">
        <v>17</v>
      </c>
      <c r="V9" s="61" t="s">
        <v>134</v>
      </c>
      <c r="W9" s="55">
        <f>COUNTIF(H9:V9,"w")</f>
        <v>1</v>
      </c>
      <c r="X9" s="55">
        <f>SUM(U9,L9,G9)</f>
        <v>71</v>
      </c>
      <c r="Y9" s="55">
        <f>LARGE(AM9:AO9,2)</f>
        <v>26</v>
      </c>
      <c r="Z9" s="55">
        <f>SUM((W9*1000)+X9+(Y9*0.01))</f>
        <v>1071.26</v>
      </c>
      <c r="AA9" s="55">
        <f>RANK(Z9,Z$9:Z$31,0)</f>
        <v>16</v>
      </c>
      <c r="AB9" s="61" t="s">
        <v>435</v>
      </c>
      <c r="AC9" s="61" t="s">
        <v>129</v>
      </c>
      <c r="AD9" s="61" t="s">
        <v>175</v>
      </c>
      <c r="AE9" s="61">
        <v>28</v>
      </c>
      <c r="AF9" s="61" t="s">
        <v>132</v>
      </c>
      <c r="AG9" s="55">
        <f t="shared" ref="AG9" si="0">COUNTIF(H9:AF9,"w")</f>
        <v>2</v>
      </c>
      <c r="AH9" s="55">
        <f t="shared" ref="AH9" si="1">SUM(AI9-(LARGE(AM9:AP9,1)+LARGE(AM9:AP9,4)))</f>
        <v>54</v>
      </c>
      <c r="AI9" s="55">
        <f t="shared" ref="AI9" si="2">SUM(AM9:AP9)</f>
        <v>99</v>
      </c>
      <c r="AJ9" s="55">
        <f t="shared" ref="AJ9" si="3">SUM((AG9*1000)+AH9+(AI9*0.001))</f>
        <v>2054.0990000000002</v>
      </c>
      <c r="AK9" s="55">
        <f t="shared" ref="AK9:AK24" si="4">RANK(AJ9,$AJ$9:$AJ$30,0)</f>
        <v>7</v>
      </c>
      <c r="AM9" s="61">
        <f>G9</f>
        <v>28</v>
      </c>
      <c r="AN9" s="61">
        <f>L9</f>
        <v>26</v>
      </c>
      <c r="AO9" s="61">
        <f>U9</f>
        <v>17</v>
      </c>
      <c r="AP9" s="61">
        <f>AE9</f>
        <v>28</v>
      </c>
      <c r="AR9" s="73" t="str">
        <f>B9</f>
        <v>JBU JM</v>
      </c>
      <c r="AS9" s="74" t="str">
        <f>D9</f>
        <v>ORU JG</v>
      </c>
      <c r="AT9" s="75" t="str">
        <f>F9</f>
        <v>Davis</v>
      </c>
      <c r="AU9" s="74" t="str">
        <f>I9</f>
        <v>ORU AH</v>
      </c>
      <c r="AV9" s="75" t="str">
        <f>K9</f>
        <v>Wiley?</v>
      </c>
      <c r="AW9" s="74" t="str">
        <f>R9</f>
        <v>Whitworth MD</v>
      </c>
      <c r="AX9" s="75" t="str">
        <f>T9</f>
        <v>Wiley</v>
      </c>
      <c r="AY9" s="74" t="str">
        <f>AB9</f>
        <v>Whit MD</v>
      </c>
      <c r="AZ9" s="75" t="str">
        <f>AD9</f>
        <v>Milosch</v>
      </c>
      <c r="BB9" s="61" t="str">
        <f>B9</f>
        <v>JBU JM</v>
      </c>
      <c r="BC9" s="61" t="str">
        <f>C9</f>
        <v>Joshua McBride</v>
      </c>
      <c r="BD9" s="61">
        <f>SUM(AG9*3)</f>
        <v>6</v>
      </c>
      <c r="BE9" s="61">
        <f>BD9</f>
        <v>6</v>
      </c>
      <c r="BF9" s="61">
        <v>6</v>
      </c>
      <c r="BG9" s="61">
        <f>BF9</f>
        <v>6</v>
      </c>
      <c r="BH9" s="61" t="s">
        <v>496</v>
      </c>
    </row>
    <row r="10" spans="1:70" x14ac:dyDescent="0.25">
      <c r="A10" s="14"/>
      <c r="B10" s="61" t="s">
        <v>77</v>
      </c>
      <c r="C10" s="61" t="s">
        <v>235</v>
      </c>
      <c r="D10" s="61" t="s">
        <v>72</v>
      </c>
      <c r="E10" s="61" t="s">
        <v>128</v>
      </c>
      <c r="F10" s="61" t="s">
        <v>156</v>
      </c>
      <c r="G10" s="61">
        <v>26</v>
      </c>
      <c r="H10" s="61" t="s">
        <v>134</v>
      </c>
      <c r="I10" s="61" t="s">
        <v>68</v>
      </c>
      <c r="J10" s="61" t="s">
        <v>129</v>
      </c>
      <c r="K10" s="61" t="s">
        <v>151</v>
      </c>
      <c r="L10" s="61">
        <v>28</v>
      </c>
      <c r="M10" s="61" t="s">
        <v>132</v>
      </c>
      <c r="N10" s="55">
        <f t="shared" ref="N10:N24" si="5">COUNTIF(H10:M10,"w")</f>
        <v>1</v>
      </c>
      <c r="O10" s="55">
        <f t="shared" ref="O10:O24" si="6">SUM(G10,L10)</f>
        <v>54</v>
      </c>
      <c r="P10" s="55">
        <f t="shared" ref="P10:P24" si="7">SUM((N10*1000)+O10)</f>
        <v>1054</v>
      </c>
      <c r="Q10" s="55">
        <f t="shared" ref="Q10:Q24" si="8">RANK(P10,P$9:P$31,0)</f>
        <v>4</v>
      </c>
      <c r="R10" s="61" t="s">
        <v>66</v>
      </c>
      <c r="S10" s="61" t="s">
        <v>129</v>
      </c>
      <c r="T10" s="61" t="s">
        <v>399</v>
      </c>
      <c r="U10" s="61">
        <v>25</v>
      </c>
      <c r="V10" s="61" t="s">
        <v>134</v>
      </c>
      <c r="W10" s="55">
        <f t="shared" ref="W10:W24" si="9">COUNTIF(H10:V10,"w")</f>
        <v>1</v>
      </c>
      <c r="X10" s="55">
        <f t="shared" ref="X10:X24" si="10">SUM(U10,L10,G10)</f>
        <v>79</v>
      </c>
      <c r="Y10" s="55">
        <f t="shared" ref="Y10:Y24" si="11">LARGE(AM10:AO10,2)</f>
        <v>26</v>
      </c>
      <c r="Z10" s="55">
        <f t="shared" ref="Z10:Z24" si="12">SUM((W10*1000)+X10+(Y10*0.01))</f>
        <v>1079.26</v>
      </c>
      <c r="AA10" s="55">
        <f t="shared" ref="AA10:AA24" si="13">RANK(Z10,Z$9:Z$31,0)</f>
        <v>12</v>
      </c>
      <c r="AB10" s="61" t="s">
        <v>430</v>
      </c>
      <c r="AC10" s="61" t="s">
        <v>128</v>
      </c>
      <c r="AD10" s="61" t="s">
        <v>431</v>
      </c>
      <c r="AE10" s="61">
        <v>27</v>
      </c>
      <c r="AF10" s="61" t="s">
        <v>132</v>
      </c>
      <c r="AG10" s="55">
        <f t="shared" ref="AG10:AG24" si="14">COUNTIF(H10:AF10,"w")</f>
        <v>2</v>
      </c>
      <c r="AH10" s="55">
        <f t="shared" ref="AH10:AH24" si="15">SUM(AI10-(LARGE(AM10:AP10,1)+LARGE(AM10:AP10,4)))</f>
        <v>53</v>
      </c>
      <c r="AI10" s="55">
        <f t="shared" ref="AI10:AI24" si="16">SUM(AM10:AP10)</f>
        <v>106</v>
      </c>
      <c r="AJ10" s="55">
        <f t="shared" ref="AJ10:AJ24" si="17">SUM((AG10*1000)+AH10+(AI10*0.001))</f>
        <v>2053.1060000000002</v>
      </c>
      <c r="AK10" s="55">
        <f t="shared" si="4"/>
        <v>8</v>
      </c>
      <c r="AM10" s="61">
        <f t="shared" ref="AM10:AM24" si="18">G10</f>
        <v>26</v>
      </c>
      <c r="AN10" s="61">
        <f t="shared" ref="AN10:AN24" si="19">L10</f>
        <v>28</v>
      </c>
      <c r="AO10" s="61">
        <f t="shared" ref="AO10:AO24" si="20">U10</f>
        <v>25</v>
      </c>
      <c r="AP10" s="61">
        <f t="shared" ref="AP10:AP24" si="21">AE10</f>
        <v>27</v>
      </c>
      <c r="AR10" s="73" t="str">
        <f t="shared" ref="AR10:AR24" si="22">B10</f>
        <v>ORU AD</v>
      </c>
      <c r="AS10" s="74" t="str">
        <f t="shared" ref="AS10:AS24" si="23">D10</f>
        <v>Whitworth MH</v>
      </c>
      <c r="AT10" s="75" t="str">
        <f t="shared" ref="AT10:AT24" si="24">F10</f>
        <v>Gibson</v>
      </c>
      <c r="AU10" s="74" t="str">
        <f t="shared" ref="AU10:AU24" si="25">I10</f>
        <v>Whitworth NB</v>
      </c>
      <c r="AV10" s="75" t="str">
        <f t="shared" ref="AV10:AV24" si="26">K10</f>
        <v>milosch</v>
      </c>
      <c r="AW10" s="74" t="str">
        <f t="shared" ref="AW10:AW24" si="27">R10</f>
        <v>Wiley FH</v>
      </c>
      <c r="AX10" s="75" t="str">
        <f t="shared" ref="AX10:AX24" si="28">T10</f>
        <v>Sara</v>
      </c>
      <c r="AY10" s="74" t="str">
        <f t="shared" ref="AY10:AY24" si="29">AB10</f>
        <v>Whit EB</v>
      </c>
      <c r="AZ10" s="75" t="str">
        <f t="shared" ref="AZ10:AZ24" si="30">AD10</f>
        <v>JBU 4</v>
      </c>
      <c r="BB10" s="61" t="str">
        <f t="shared" ref="BB10:BB24" si="31">B10</f>
        <v>ORU AD</v>
      </c>
      <c r="BC10" s="61" t="str">
        <f t="shared" ref="BC10:BC24" si="32">C10</f>
        <v>Angela Dance</v>
      </c>
      <c r="BD10" s="61">
        <f t="shared" ref="BD10:BD24" si="33">SUM(AG10*3)</f>
        <v>6</v>
      </c>
      <c r="BE10" s="61">
        <f t="shared" ref="BE10:BE24" si="34">BD10</f>
        <v>6</v>
      </c>
      <c r="BF10" s="61">
        <v>9</v>
      </c>
      <c r="BG10" s="61">
        <f t="shared" ref="BG10:BG24" si="35">BF10</f>
        <v>9</v>
      </c>
      <c r="BH10" s="61" t="s">
        <v>497</v>
      </c>
    </row>
    <row r="11" spans="1:70" x14ac:dyDescent="0.25">
      <c r="A11" s="14"/>
      <c r="B11" s="61" t="s">
        <v>75</v>
      </c>
      <c r="C11" s="61" t="s">
        <v>232</v>
      </c>
      <c r="D11" s="61" t="s">
        <v>70</v>
      </c>
      <c r="E11" s="61" t="s">
        <v>128</v>
      </c>
      <c r="F11" s="61" t="s">
        <v>168</v>
      </c>
      <c r="G11" s="61">
        <v>29</v>
      </c>
      <c r="H11" s="61" t="s">
        <v>134</v>
      </c>
      <c r="I11" s="61" t="s">
        <v>80</v>
      </c>
      <c r="J11" s="61" t="s">
        <v>129</v>
      </c>
      <c r="K11" s="61" t="s">
        <v>155</v>
      </c>
      <c r="L11" s="61">
        <v>27</v>
      </c>
      <c r="M11" s="61" t="s">
        <v>132</v>
      </c>
      <c r="N11" s="55">
        <f t="shared" si="5"/>
        <v>1</v>
      </c>
      <c r="O11" s="55">
        <f t="shared" si="6"/>
        <v>56</v>
      </c>
      <c r="P11" s="55">
        <f t="shared" si="7"/>
        <v>1056</v>
      </c>
      <c r="Q11" s="55">
        <f t="shared" si="8"/>
        <v>2</v>
      </c>
      <c r="R11" s="61" t="s">
        <v>73</v>
      </c>
      <c r="S11" s="61" t="s">
        <v>128</v>
      </c>
      <c r="T11" s="61" t="s">
        <v>173</v>
      </c>
      <c r="U11" s="61">
        <v>28</v>
      </c>
      <c r="V11" s="61" t="s">
        <v>134</v>
      </c>
      <c r="W11" s="55">
        <f t="shared" si="9"/>
        <v>1</v>
      </c>
      <c r="X11" s="55">
        <f t="shared" si="10"/>
        <v>84</v>
      </c>
      <c r="Y11" s="55">
        <f t="shared" si="11"/>
        <v>28</v>
      </c>
      <c r="Z11" s="55">
        <f t="shared" si="12"/>
        <v>1084.28</v>
      </c>
      <c r="AA11" s="55">
        <f t="shared" si="13"/>
        <v>9</v>
      </c>
      <c r="AB11" s="61" t="s">
        <v>439</v>
      </c>
      <c r="AC11" s="61" t="s">
        <v>129</v>
      </c>
      <c r="AD11" s="61" t="s">
        <v>438</v>
      </c>
      <c r="AE11" s="61">
        <v>18</v>
      </c>
      <c r="AF11" s="61" t="s">
        <v>134</v>
      </c>
      <c r="AG11" s="55">
        <f t="shared" si="14"/>
        <v>1</v>
      </c>
      <c r="AH11" s="55">
        <f t="shared" si="15"/>
        <v>55</v>
      </c>
      <c r="AI11" s="55">
        <f t="shared" si="16"/>
        <v>102</v>
      </c>
      <c r="AJ11" s="55">
        <f t="shared" si="17"/>
        <v>1055.1020000000001</v>
      </c>
      <c r="AK11" s="55">
        <f t="shared" si="4"/>
        <v>12</v>
      </c>
      <c r="AM11" s="61">
        <f t="shared" si="18"/>
        <v>29</v>
      </c>
      <c r="AN11" s="61">
        <f t="shared" si="19"/>
        <v>27</v>
      </c>
      <c r="AO11" s="61">
        <f t="shared" si="20"/>
        <v>28</v>
      </c>
      <c r="AP11" s="61">
        <f t="shared" si="21"/>
        <v>18</v>
      </c>
      <c r="AR11" s="73" t="str">
        <f t="shared" si="22"/>
        <v>ORU AH</v>
      </c>
      <c r="AS11" s="74" t="str">
        <f t="shared" si="23"/>
        <v>Whitworth LD</v>
      </c>
      <c r="AT11" s="75" t="str">
        <f t="shared" si="24"/>
        <v>Jeriah Forbes</v>
      </c>
      <c r="AU11" s="74" t="str">
        <f t="shared" si="25"/>
        <v>JBU JM</v>
      </c>
      <c r="AV11" s="75" t="str">
        <f t="shared" si="26"/>
        <v>Wiley?</v>
      </c>
      <c r="AW11" s="74" t="str">
        <f t="shared" si="27"/>
        <v>Whitworth BN</v>
      </c>
      <c r="AX11" s="75" t="str">
        <f t="shared" si="28"/>
        <v>Ludlam</v>
      </c>
      <c r="AY11" s="74" t="str">
        <f t="shared" si="29"/>
        <v>Whit NB</v>
      </c>
      <c r="AZ11" s="75" t="str">
        <f t="shared" si="30"/>
        <v>Tomson</v>
      </c>
      <c r="BB11" s="61" t="str">
        <f t="shared" si="31"/>
        <v>ORU AH</v>
      </c>
      <c r="BC11" s="61" t="str">
        <f t="shared" si="32"/>
        <v>Aba Hammond</v>
      </c>
      <c r="BD11" s="61">
        <f t="shared" si="33"/>
        <v>3</v>
      </c>
      <c r="BE11" s="61">
        <f t="shared" si="34"/>
        <v>3</v>
      </c>
      <c r="BG11" s="61">
        <f t="shared" si="35"/>
        <v>0</v>
      </c>
    </row>
    <row r="12" spans="1:70" x14ac:dyDescent="0.25">
      <c r="A12" s="14"/>
      <c r="B12" s="61" t="s">
        <v>76</v>
      </c>
      <c r="C12" s="61" t="s">
        <v>233</v>
      </c>
      <c r="D12" s="61" t="s">
        <v>71</v>
      </c>
      <c r="E12" s="61" t="s">
        <v>129</v>
      </c>
      <c r="F12" s="61" t="s">
        <v>150</v>
      </c>
      <c r="G12" s="61">
        <v>25</v>
      </c>
      <c r="H12" s="61" t="s">
        <v>134</v>
      </c>
      <c r="I12" s="61" t="s">
        <v>67</v>
      </c>
      <c r="J12" s="61" t="s">
        <v>128</v>
      </c>
      <c r="K12" s="61" t="s">
        <v>161</v>
      </c>
      <c r="L12" s="61">
        <v>25</v>
      </c>
      <c r="M12" s="61" t="s">
        <v>132</v>
      </c>
      <c r="N12" s="55">
        <f t="shared" si="5"/>
        <v>1</v>
      </c>
      <c r="O12" s="55">
        <f t="shared" si="6"/>
        <v>50</v>
      </c>
      <c r="P12" s="55">
        <f t="shared" si="7"/>
        <v>1050</v>
      </c>
      <c r="Q12" s="55">
        <f t="shared" si="8"/>
        <v>11</v>
      </c>
      <c r="R12" s="61" t="s">
        <v>68</v>
      </c>
      <c r="S12" s="61" t="s">
        <v>128</v>
      </c>
      <c r="T12" s="61" t="s">
        <v>159</v>
      </c>
      <c r="U12" s="61">
        <v>25</v>
      </c>
      <c r="V12" s="61" t="s">
        <v>134</v>
      </c>
      <c r="W12" s="55">
        <f t="shared" si="9"/>
        <v>1</v>
      </c>
      <c r="X12" s="55">
        <f t="shared" si="10"/>
        <v>75</v>
      </c>
      <c r="Y12" s="55">
        <f t="shared" si="11"/>
        <v>25</v>
      </c>
      <c r="Z12" s="55">
        <f t="shared" si="12"/>
        <v>1075.25</v>
      </c>
      <c r="AA12" s="55">
        <f t="shared" si="13"/>
        <v>14</v>
      </c>
      <c r="AB12" s="61" t="s">
        <v>437</v>
      </c>
      <c r="AC12" s="61" t="s">
        <v>129</v>
      </c>
      <c r="AD12" s="61" t="s">
        <v>436</v>
      </c>
      <c r="AE12" s="61">
        <v>18</v>
      </c>
      <c r="AF12" s="61" t="s">
        <v>134</v>
      </c>
      <c r="AG12" s="55">
        <f t="shared" si="14"/>
        <v>1</v>
      </c>
      <c r="AH12" s="55">
        <f t="shared" si="15"/>
        <v>50</v>
      </c>
      <c r="AI12" s="55">
        <f t="shared" si="16"/>
        <v>93</v>
      </c>
      <c r="AJ12" s="55">
        <f t="shared" si="17"/>
        <v>1050.0930000000001</v>
      </c>
      <c r="AK12" s="55">
        <f t="shared" si="4"/>
        <v>15</v>
      </c>
      <c r="AM12" s="61">
        <f t="shared" si="18"/>
        <v>25</v>
      </c>
      <c r="AN12" s="61">
        <f t="shared" si="19"/>
        <v>25</v>
      </c>
      <c r="AO12" s="61">
        <f t="shared" si="20"/>
        <v>25</v>
      </c>
      <c r="AP12" s="61">
        <f t="shared" si="21"/>
        <v>18</v>
      </c>
      <c r="AR12" s="73" t="str">
        <f t="shared" si="22"/>
        <v>ORU AlCe</v>
      </c>
      <c r="AS12" s="74" t="str">
        <f t="shared" si="23"/>
        <v>Whitworth SD</v>
      </c>
      <c r="AT12" s="75" t="str">
        <f t="shared" si="24"/>
        <v>V. Smith</v>
      </c>
      <c r="AU12" s="74" t="str">
        <f t="shared" si="25"/>
        <v>Whitworth EB</v>
      </c>
      <c r="AV12" s="75" t="str">
        <f t="shared" si="26"/>
        <v>Cornet</v>
      </c>
      <c r="AW12" s="74" t="str">
        <f t="shared" si="27"/>
        <v>Whitworth NB</v>
      </c>
      <c r="AX12" s="75" t="str">
        <f t="shared" si="28"/>
        <v>JBU</v>
      </c>
      <c r="AY12" s="74" t="str">
        <f t="shared" si="29"/>
        <v>Whit BN</v>
      </c>
      <c r="AZ12" s="75" t="str">
        <f t="shared" si="30"/>
        <v>Wilson</v>
      </c>
      <c r="BB12" s="61" t="str">
        <f t="shared" si="31"/>
        <v>ORU AlCe</v>
      </c>
      <c r="BC12" s="61" t="str">
        <f t="shared" si="32"/>
        <v>Alejandro Cevallos</v>
      </c>
      <c r="BD12" s="61">
        <f t="shared" si="33"/>
        <v>3</v>
      </c>
      <c r="BE12" s="61">
        <f t="shared" si="34"/>
        <v>3</v>
      </c>
      <c r="BG12" s="61">
        <f t="shared" si="35"/>
        <v>0</v>
      </c>
    </row>
    <row r="13" spans="1:70" x14ac:dyDescent="0.25">
      <c r="A13" s="14"/>
      <c r="B13" s="61" t="s">
        <v>78</v>
      </c>
      <c r="C13" s="61" t="s">
        <v>236</v>
      </c>
      <c r="D13" s="61" t="s">
        <v>73</v>
      </c>
      <c r="E13" s="61" t="s">
        <v>129</v>
      </c>
      <c r="F13" s="61" t="s">
        <v>153</v>
      </c>
      <c r="G13" s="61">
        <v>23</v>
      </c>
      <c r="H13" s="61" t="s">
        <v>132</v>
      </c>
      <c r="I13" s="61" t="s">
        <v>69</v>
      </c>
      <c r="J13" s="61" t="s">
        <v>128</v>
      </c>
      <c r="K13" s="61" t="s">
        <v>163</v>
      </c>
      <c r="L13" s="61">
        <v>23</v>
      </c>
      <c r="M13" s="61" t="s">
        <v>134</v>
      </c>
      <c r="N13" s="55">
        <f t="shared" si="5"/>
        <v>1</v>
      </c>
      <c r="O13" s="55">
        <f t="shared" si="6"/>
        <v>46</v>
      </c>
      <c r="P13" s="55">
        <f t="shared" si="7"/>
        <v>1046</v>
      </c>
      <c r="Q13" s="55">
        <f t="shared" si="8"/>
        <v>15</v>
      </c>
      <c r="R13" s="61" t="s">
        <v>71</v>
      </c>
      <c r="S13" s="61" t="s">
        <v>129</v>
      </c>
      <c r="T13" s="61" t="s">
        <v>175</v>
      </c>
      <c r="U13" s="61">
        <v>25</v>
      </c>
      <c r="V13" s="61" t="s">
        <v>132</v>
      </c>
      <c r="W13" s="55">
        <f t="shared" si="9"/>
        <v>2</v>
      </c>
      <c r="X13" s="55">
        <f t="shared" si="10"/>
        <v>71</v>
      </c>
      <c r="Y13" s="55">
        <f t="shared" si="11"/>
        <v>23</v>
      </c>
      <c r="Z13" s="55">
        <f t="shared" si="12"/>
        <v>2071.23</v>
      </c>
      <c r="AA13" s="55">
        <f t="shared" si="13"/>
        <v>7</v>
      </c>
      <c r="AB13" s="61" t="s">
        <v>432</v>
      </c>
      <c r="AC13" s="61" t="s">
        <v>128</v>
      </c>
      <c r="AD13" s="61" t="s">
        <v>433</v>
      </c>
      <c r="AE13" s="61">
        <v>19</v>
      </c>
      <c r="AF13" s="61" t="s">
        <v>134</v>
      </c>
      <c r="AG13" s="55">
        <f t="shared" si="14"/>
        <v>2</v>
      </c>
      <c r="AH13" s="55">
        <f t="shared" si="15"/>
        <v>46</v>
      </c>
      <c r="AI13" s="55">
        <f t="shared" si="16"/>
        <v>90</v>
      </c>
      <c r="AJ13" s="55">
        <f t="shared" si="17"/>
        <v>2046.09</v>
      </c>
      <c r="AK13" s="55">
        <f t="shared" si="4"/>
        <v>11</v>
      </c>
      <c r="AM13" s="61">
        <f t="shared" si="18"/>
        <v>23</v>
      </c>
      <c r="AN13" s="61">
        <f t="shared" si="19"/>
        <v>23</v>
      </c>
      <c r="AO13" s="61">
        <f t="shared" si="20"/>
        <v>25</v>
      </c>
      <c r="AP13" s="61">
        <f t="shared" si="21"/>
        <v>19</v>
      </c>
      <c r="AR13" s="73" t="str">
        <f t="shared" si="22"/>
        <v>ORU AmCu</v>
      </c>
      <c r="AS13" s="74" t="str">
        <f t="shared" si="23"/>
        <v>Whitworth BN</v>
      </c>
      <c r="AT13" s="75" t="str">
        <f t="shared" si="24"/>
        <v>Garrett</v>
      </c>
      <c r="AU13" s="74" t="str">
        <f t="shared" si="25"/>
        <v>Whitworth MD</v>
      </c>
      <c r="AV13" s="75" t="str">
        <f t="shared" si="26"/>
        <v>Sherer</v>
      </c>
      <c r="AW13" s="74" t="str">
        <f t="shared" si="27"/>
        <v>Whitworth SD</v>
      </c>
      <c r="AX13" s="75" t="str">
        <f t="shared" si="28"/>
        <v>Milosch</v>
      </c>
      <c r="AY13" s="74" t="str">
        <f t="shared" si="29"/>
        <v>Whit LD</v>
      </c>
      <c r="AZ13" s="75" t="str">
        <f t="shared" si="30"/>
        <v>Dalmon</v>
      </c>
      <c r="BB13" s="61" t="str">
        <f t="shared" si="31"/>
        <v>ORU AmCu</v>
      </c>
      <c r="BC13" s="61" t="str">
        <f t="shared" si="32"/>
        <v>Amir Curry</v>
      </c>
      <c r="BD13" s="61">
        <f t="shared" si="33"/>
        <v>6</v>
      </c>
      <c r="BE13" s="61">
        <f t="shared" si="34"/>
        <v>6</v>
      </c>
      <c r="BG13" s="61">
        <f t="shared" si="35"/>
        <v>0</v>
      </c>
    </row>
    <row r="14" spans="1:70" x14ac:dyDescent="0.25">
      <c r="A14" s="14"/>
      <c r="B14" s="61" t="s">
        <v>79</v>
      </c>
      <c r="C14" s="61" t="s">
        <v>234</v>
      </c>
      <c r="D14" s="61" t="s">
        <v>80</v>
      </c>
      <c r="E14" s="61" t="s">
        <v>128</v>
      </c>
      <c r="F14" s="61" t="s">
        <v>169</v>
      </c>
      <c r="G14" s="61">
        <v>22</v>
      </c>
      <c r="H14" s="61" t="s">
        <v>134</v>
      </c>
      <c r="I14" s="61" t="s">
        <v>70</v>
      </c>
      <c r="J14" s="61" t="s">
        <v>129</v>
      </c>
      <c r="K14" s="61" t="s">
        <v>159</v>
      </c>
      <c r="L14" s="61">
        <v>24</v>
      </c>
      <c r="M14" s="61" t="s">
        <v>134</v>
      </c>
      <c r="N14" s="55">
        <f t="shared" si="5"/>
        <v>0</v>
      </c>
      <c r="O14" s="55">
        <f t="shared" si="6"/>
        <v>46</v>
      </c>
      <c r="P14" s="55">
        <f t="shared" si="7"/>
        <v>46</v>
      </c>
      <c r="Q14" s="55">
        <f t="shared" si="8"/>
        <v>16</v>
      </c>
      <c r="R14" s="61" t="s">
        <v>67</v>
      </c>
      <c r="S14" s="61" t="s">
        <v>129</v>
      </c>
      <c r="T14" s="61" t="s">
        <v>145</v>
      </c>
      <c r="U14" s="61">
        <v>27</v>
      </c>
      <c r="V14" s="61" t="s">
        <v>132</v>
      </c>
      <c r="W14" s="55">
        <f t="shared" si="9"/>
        <v>1</v>
      </c>
      <c r="X14" s="55">
        <f t="shared" si="10"/>
        <v>73</v>
      </c>
      <c r="Y14" s="55">
        <f t="shared" si="11"/>
        <v>24</v>
      </c>
      <c r="Z14" s="55">
        <f t="shared" si="12"/>
        <v>1073.24</v>
      </c>
      <c r="AA14" s="55">
        <f t="shared" si="13"/>
        <v>15</v>
      </c>
      <c r="AB14" s="61" t="s">
        <v>428</v>
      </c>
      <c r="AC14" s="61" t="s">
        <v>128</v>
      </c>
      <c r="AD14" s="61" t="s">
        <v>429</v>
      </c>
      <c r="AE14" s="76">
        <f>AVERAGE(U14,L14,G14)</f>
        <v>24.333333333333332</v>
      </c>
      <c r="AF14" s="61" t="s">
        <v>134</v>
      </c>
      <c r="AG14" s="55">
        <f t="shared" si="14"/>
        <v>1</v>
      </c>
      <c r="AH14" s="55">
        <f t="shared" si="15"/>
        <v>48.333333333333329</v>
      </c>
      <c r="AI14" s="55">
        <f t="shared" si="16"/>
        <v>97.333333333333329</v>
      </c>
      <c r="AJ14" s="55">
        <f t="shared" si="17"/>
        <v>1048.4306666666666</v>
      </c>
      <c r="AK14" s="55">
        <f t="shared" si="4"/>
        <v>16</v>
      </c>
      <c r="AM14" s="61">
        <f t="shared" si="18"/>
        <v>22</v>
      </c>
      <c r="AN14" s="61">
        <f t="shared" si="19"/>
        <v>24</v>
      </c>
      <c r="AO14" s="61">
        <f t="shared" si="20"/>
        <v>27</v>
      </c>
      <c r="AP14" s="61">
        <f t="shared" si="21"/>
        <v>24.333333333333332</v>
      </c>
      <c r="AR14" s="73" t="str">
        <f t="shared" si="22"/>
        <v>ORU JG</v>
      </c>
      <c r="AS14" s="74" t="str">
        <f t="shared" si="23"/>
        <v>JBU JM</v>
      </c>
      <c r="AT14" s="75" t="str">
        <f t="shared" si="24"/>
        <v>Davis</v>
      </c>
      <c r="AU14" s="74" t="str">
        <f t="shared" si="25"/>
        <v>Whitworth LD</v>
      </c>
      <c r="AV14" s="75" t="str">
        <f t="shared" si="26"/>
        <v>JBU</v>
      </c>
      <c r="AW14" s="74" t="str">
        <f t="shared" si="27"/>
        <v>Whitworth EB</v>
      </c>
      <c r="AX14" s="75" t="str">
        <f t="shared" si="28"/>
        <v>Rutledge</v>
      </c>
      <c r="AY14" s="74" t="str">
        <f t="shared" si="29"/>
        <v>Whit SD</v>
      </c>
      <c r="AZ14" s="75" t="str">
        <f t="shared" si="30"/>
        <v>JBU 5</v>
      </c>
      <c r="BB14" s="61" t="str">
        <f t="shared" si="31"/>
        <v>ORU JG</v>
      </c>
      <c r="BC14" s="61" t="str">
        <f t="shared" si="32"/>
        <v>Julie Gonzalez</v>
      </c>
      <c r="BD14" s="61">
        <f t="shared" si="33"/>
        <v>3</v>
      </c>
      <c r="BE14" s="61">
        <f t="shared" si="34"/>
        <v>3</v>
      </c>
      <c r="BG14" s="61">
        <f t="shared" si="35"/>
        <v>0</v>
      </c>
    </row>
    <row r="15" spans="1:70" x14ac:dyDescent="0.25">
      <c r="A15" s="14"/>
      <c r="B15" s="61" t="s">
        <v>74</v>
      </c>
      <c r="C15" s="61" t="s">
        <v>476</v>
      </c>
      <c r="D15" s="61" t="s">
        <v>69</v>
      </c>
      <c r="E15" s="61" t="s">
        <v>129</v>
      </c>
      <c r="F15" s="61" t="s">
        <v>157</v>
      </c>
      <c r="G15" s="61">
        <v>26</v>
      </c>
      <c r="H15" s="61" t="s">
        <v>132</v>
      </c>
      <c r="I15" s="61" t="s">
        <v>73</v>
      </c>
      <c r="J15" s="61" t="s">
        <v>128</v>
      </c>
      <c r="K15" s="61" t="s">
        <v>152</v>
      </c>
      <c r="L15" s="61">
        <v>26</v>
      </c>
      <c r="M15" s="61" t="s">
        <v>134</v>
      </c>
      <c r="N15" s="55">
        <f t="shared" si="5"/>
        <v>1</v>
      </c>
      <c r="O15" s="55">
        <f t="shared" si="6"/>
        <v>52</v>
      </c>
      <c r="P15" s="55">
        <f t="shared" si="7"/>
        <v>1052</v>
      </c>
      <c r="Q15" s="55">
        <f t="shared" si="8"/>
        <v>9</v>
      </c>
      <c r="R15" s="61" t="s">
        <v>70</v>
      </c>
      <c r="S15" s="61" t="s">
        <v>129</v>
      </c>
      <c r="T15" s="61" t="s">
        <v>136</v>
      </c>
      <c r="U15" s="61">
        <v>28</v>
      </c>
      <c r="V15" s="61" t="s">
        <v>132</v>
      </c>
      <c r="W15" s="55">
        <f t="shared" si="9"/>
        <v>2</v>
      </c>
      <c r="X15" s="55">
        <f t="shared" si="10"/>
        <v>80</v>
      </c>
      <c r="Y15" s="55">
        <f t="shared" si="11"/>
        <v>26</v>
      </c>
      <c r="Z15" s="55">
        <f t="shared" si="12"/>
        <v>2080.2600000000002</v>
      </c>
      <c r="AA15" s="55">
        <f t="shared" si="13"/>
        <v>4</v>
      </c>
      <c r="AB15" s="61" t="s">
        <v>66</v>
      </c>
      <c r="AC15" s="61" t="s">
        <v>128</v>
      </c>
      <c r="AD15" s="61" t="s">
        <v>133</v>
      </c>
      <c r="AE15" s="61">
        <v>26</v>
      </c>
      <c r="AF15" s="61" t="s">
        <v>132</v>
      </c>
      <c r="AG15" s="55">
        <f t="shared" si="14"/>
        <v>3</v>
      </c>
      <c r="AH15" s="55">
        <f t="shared" si="15"/>
        <v>52</v>
      </c>
      <c r="AI15" s="55">
        <f t="shared" si="16"/>
        <v>106</v>
      </c>
      <c r="AJ15" s="55">
        <f t="shared" si="17"/>
        <v>3052.1060000000002</v>
      </c>
      <c r="AK15" s="55">
        <f t="shared" si="4"/>
        <v>4</v>
      </c>
      <c r="AM15" s="61">
        <f t="shared" si="18"/>
        <v>26</v>
      </c>
      <c r="AN15" s="61">
        <f t="shared" si="19"/>
        <v>26</v>
      </c>
      <c r="AO15" s="61">
        <f t="shared" si="20"/>
        <v>28</v>
      </c>
      <c r="AP15" s="61">
        <f t="shared" si="21"/>
        <v>26</v>
      </c>
      <c r="AR15" s="73" t="str">
        <f t="shared" si="22"/>
        <v>ORU RA</v>
      </c>
      <c r="AS15" s="74" t="str">
        <f t="shared" si="23"/>
        <v>Whitworth MD</v>
      </c>
      <c r="AT15" s="75" t="str">
        <f t="shared" si="24"/>
        <v>Rainey</v>
      </c>
      <c r="AU15" s="74" t="str">
        <f t="shared" si="25"/>
        <v>Whitworth BN</v>
      </c>
      <c r="AV15" s="75" t="str">
        <f t="shared" si="26"/>
        <v>cody</v>
      </c>
      <c r="AW15" s="74" t="str">
        <f t="shared" si="27"/>
        <v>Whitworth LD</v>
      </c>
      <c r="AX15" s="75" t="str">
        <f t="shared" si="28"/>
        <v>Schrauger</v>
      </c>
      <c r="AY15" s="74" t="str">
        <f t="shared" si="29"/>
        <v>Wiley FH</v>
      </c>
      <c r="AZ15" s="75" t="str">
        <f t="shared" si="30"/>
        <v>Ingram</v>
      </c>
      <c r="BB15" s="61" t="str">
        <f t="shared" si="31"/>
        <v>ORU RA</v>
      </c>
      <c r="BC15" s="61" t="str">
        <f t="shared" si="32"/>
        <v>Rosina Albinese</v>
      </c>
      <c r="BD15" s="61">
        <f t="shared" si="33"/>
        <v>9</v>
      </c>
      <c r="BE15" s="61">
        <f t="shared" si="34"/>
        <v>9</v>
      </c>
      <c r="BF15" s="61">
        <v>15</v>
      </c>
      <c r="BG15" s="61">
        <f t="shared" si="35"/>
        <v>15</v>
      </c>
      <c r="BH15" s="61" t="s">
        <v>498</v>
      </c>
    </row>
    <row r="16" spans="1:70" x14ac:dyDescent="0.25">
      <c r="A16" s="14"/>
      <c r="B16" s="61" t="s">
        <v>73</v>
      </c>
      <c r="C16" s="61" t="s">
        <v>477</v>
      </c>
      <c r="D16" s="61" t="s">
        <v>78</v>
      </c>
      <c r="E16" s="61" t="s">
        <v>128</v>
      </c>
      <c r="F16" s="61" t="s">
        <v>153</v>
      </c>
      <c r="G16" s="61">
        <v>20</v>
      </c>
      <c r="H16" s="61" t="s">
        <v>134</v>
      </c>
      <c r="I16" s="61" t="s">
        <v>74</v>
      </c>
      <c r="J16" s="61" t="s">
        <v>129</v>
      </c>
      <c r="K16" s="61" t="s">
        <v>152</v>
      </c>
      <c r="L16" s="61">
        <v>27</v>
      </c>
      <c r="M16" s="61" t="s">
        <v>132</v>
      </c>
      <c r="N16" s="55">
        <f t="shared" si="5"/>
        <v>1</v>
      </c>
      <c r="O16" s="55">
        <f t="shared" si="6"/>
        <v>47</v>
      </c>
      <c r="P16" s="55">
        <f t="shared" si="7"/>
        <v>1047</v>
      </c>
      <c r="Q16" s="55">
        <f t="shared" si="8"/>
        <v>14</v>
      </c>
      <c r="R16" s="61" t="s">
        <v>75</v>
      </c>
      <c r="S16" s="61" t="s">
        <v>129</v>
      </c>
      <c r="T16" s="61" t="s">
        <v>173</v>
      </c>
      <c r="U16" s="61">
        <v>29</v>
      </c>
      <c r="V16" s="61" t="s">
        <v>132</v>
      </c>
      <c r="W16" s="55">
        <f t="shared" si="9"/>
        <v>2</v>
      </c>
      <c r="X16" s="55">
        <f t="shared" si="10"/>
        <v>76</v>
      </c>
      <c r="Y16" s="55">
        <f t="shared" si="11"/>
        <v>27</v>
      </c>
      <c r="Z16" s="55">
        <f t="shared" si="12"/>
        <v>2076.27</v>
      </c>
      <c r="AA16" s="55">
        <f t="shared" si="13"/>
        <v>5</v>
      </c>
      <c r="AB16" s="61" t="s">
        <v>76</v>
      </c>
      <c r="AC16" s="61" t="s">
        <v>128</v>
      </c>
      <c r="AD16" s="61" t="s">
        <v>436</v>
      </c>
      <c r="AE16" s="61">
        <v>29</v>
      </c>
      <c r="AF16" s="61" t="s">
        <v>132</v>
      </c>
      <c r="AG16" s="55">
        <f t="shared" si="14"/>
        <v>3</v>
      </c>
      <c r="AH16" s="55">
        <f t="shared" si="15"/>
        <v>56</v>
      </c>
      <c r="AI16" s="55">
        <f t="shared" si="16"/>
        <v>105</v>
      </c>
      <c r="AJ16" s="55">
        <f t="shared" si="17"/>
        <v>3056.105</v>
      </c>
      <c r="AK16" s="55">
        <f t="shared" si="4"/>
        <v>1</v>
      </c>
      <c r="AM16" s="61">
        <f t="shared" si="18"/>
        <v>20</v>
      </c>
      <c r="AN16" s="61">
        <f t="shared" si="19"/>
        <v>27</v>
      </c>
      <c r="AO16" s="61">
        <f t="shared" si="20"/>
        <v>29</v>
      </c>
      <c r="AP16" s="61">
        <f t="shared" si="21"/>
        <v>29</v>
      </c>
      <c r="AR16" s="73" t="str">
        <f t="shared" si="22"/>
        <v>Whitworth BN</v>
      </c>
      <c r="AS16" s="74" t="str">
        <f t="shared" si="23"/>
        <v>ORU AmCu</v>
      </c>
      <c r="AT16" s="75" t="str">
        <f t="shared" si="24"/>
        <v>Garrett</v>
      </c>
      <c r="AU16" s="74" t="str">
        <f t="shared" si="25"/>
        <v>ORU RA</v>
      </c>
      <c r="AV16" s="75" t="str">
        <f t="shared" si="26"/>
        <v>cody</v>
      </c>
      <c r="AW16" s="74" t="str">
        <f t="shared" si="27"/>
        <v>ORU AH</v>
      </c>
      <c r="AX16" s="75" t="str">
        <f t="shared" si="28"/>
        <v>Ludlam</v>
      </c>
      <c r="AY16" s="74" t="str">
        <f t="shared" si="29"/>
        <v>ORU AlCe</v>
      </c>
      <c r="AZ16" s="75" t="str">
        <f t="shared" si="30"/>
        <v>Wilson</v>
      </c>
      <c r="BB16" s="61" t="str">
        <f t="shared" si="31"/>
        <v>Whitworth BN</v>
      </c>
      <c r="BC16" s="61" t="str">
        <f t="shared" si="32"/>
        <v>Brennan Neal</v>
      </c>
      <c r="BD16" s="61">
        <f t="shared" si="33"/>
        <v>9</v>
      </c>
      <c r="BE16" s="61">
        <f t="shared" si="34"/>
        <v>9</v>
      </c>
      <c r="BF16" s="61">
        <v>9</v>
      </c>
      <c r="BG16" s="61">
        <f t="shared" si="35"/>
        <v>9</v>
      </c>
      <c r="BH16" s="61" t="s">
        <v>497</v>
      </c>
    </row>
    <row r="17" spans="1:60" x14ac:dyDescent="0.25">
      <c r="A17" s="14"/>
      <c r="B17" s="61" t="s">
        <v>67</v>
      </c>
      <c r="C17" s="61" t="s">
        <v>478</v>
      </c>
      <c r="D17" s="61" t="s">
        <v>65</v>
      </c>
      <c r="E17" s="61" t="s">
        <v>128</v>
      </c>
      <c r="F17" s="61" t="s">
        <v>146</v>
      </c>
      <c r="G17" s="61">
        <v>27</v>
      </c>
      <c r="H17" s="61" t="s">
        <v>132</v>
      </c>
      <c r="I17" s="61" t="s">
        <v>76</v>
      </c>
      <c r="J17" s="61" t="s">
        <v>129</v>
      </c>
      <c r="K17" s="61" t="s">
        <v>161</v>
      </c>
      <c r="L17" s="61">
        <v>25</v>
      </c>
      <c r="M17" s="61" t="s">
        <v>134</v>
      </c>
      <c r="N17" s="55">
        <f t="shared" si="5"/>
        <v>1</v>
      </c>
      <c r="O17" s="55">
        <f t="shared" si="6"/>
        <v>52</v>
      </c>
      <c r="P17" s="55">
        <f t="shared" si="7"/>
        <v>1052</v>
      </c>
      <c r="Q17" s="55">
        <f t="shared" si="8"/>
        <v>9</v>
      </c>
      <c r="R17" s="61" t="s">
        <v>79</v>
      </c>
      <c r="S17" s="61" t="s">
        <v>128</v>
      </c>
      <c r="T17" s="61" t="s">
        <v>145</v>
      </c>
      <c r="U17" s="61">
        <v>27</v>
      </c>
      <c r="V17" s="61" t="s">
        <v>134</v>
      </c>
      <c r="W17" s="55">
        <f t="shared" si="9"/>
        <v>1</v>
      </c>
      <c r="X17" s="55">
        <f t="shared" si="10"/>
        <v>79</v>
      </c>
      <c r="Y17" s="55">
        <f t="shared" si="11"/>
        <v>27</v>
      </c>
      <c r="Z17" s="55">
        <f t="shared" si="12"/>
        <v>1079.27</v>
      </c>
      <c r="AA17" s="55">
        <f t="shared" si="13"/>
        <v>11</v>
      </c>
      <c r="AB17" s="61" t="s">
        <v>77</v>
      </c>
      <c r="AC17" s="61" t="s">
        <v>129</v>
      </c>
      <c r="AD17" s="61" t="s">
        <v>431</v>
      </c>
      <c r="AE17" s="61">
        <v>25</v>
      </c>
      <c r="AF17" s="61" t="s">
        <v>134</v>
      </c>
      <c r="AG17" s="55">
        <f t="shared" si="14"/>
        <v>1</v>
      </c>
      <c r="AH17" s="55">
        <f t="shared" si="15"/>
        <v>52</v>
      </c>
      <c r="AI17" s="55">
        <f t="shared" si="16"/>
        <v>104</v>
      </c>
      <c r="AJ17" s="55">
        <f t="shared" si="17"/>
        <v>1052.104</v>
      </c>
      <c r="AK17" s="55">
        <f t="shared" si="4"/>
        <v>14</v>
      </c>
      <c r="AM17" s="61">
        <f t="shared" si="18"/>
        <v>27</v>
      </c>
      <c r="AN17" s="61">
        <f t="shared" si="19"/>
        <v>25</v>
      </c>
      <c r="AO17" s="61">
        <f t="shared" si="20"/>
        <v>27</v>
      </c>
      <c r="AP17" s="61">
        <f t="shared" si="21"/>
        <v>25</v>
      </c>
      <c r="AR17" s="73" t="str">
        <f t="shared" si="22"/>
        <v>Whitworth EB</v>
      </c>
      <c r="AS17" s="74" t="str">
        <f t="shared" si="23"/>
        <v>Wiley ER</v>
      </c>
      <c r="AT17" s="75" t="str">
        <f t="shared" si="24"/>
        <v>Utter</v>
      </c>
      <c r="AU17" s="74" t="str">
        <f t="shared" si="25"/>
        <v>ORU AlCe</v>
      </c>
      <c r="AV17" s="75" t="str">
        <f t="shared" si="26"/>
        <v>Cornet</v>
      </c>
      <c r="AW17" s="74" t="str">
        <f t="shared" si="27"/>
        <v>ORU JG</v>
      </c>
      <c r="AX17" s="75" t="str">
        <f t="shared" si="28"/>
        <v>Rutledge</v>
      </c>
      <c r="AY17" s="74" t="str">
        <f t="shared" si="29"/>
        <v>ORU AD</v>
      </c>
      <c r="AZ17" s="75" t="str">
        <f t="shared" si="30"/>
        <v>JBU 4</v>
      </c>
      <c r="BB17" s="61" t="str">
        <f t="shared" si="31"/>
        <v>Whitworth EB</v>
      </c>
      <c r="BC17" s="61" t="str">
        <f t="shared" si="32"/>
        <v>Evan Barnes</v>
      </c>
      <c r="BD17" s="61">
        <f t="shared" si="33"/>
        <v>3</v>
      </c>
      <c r="BE17" s="61">
        <f t="shared" si="34"/>
        <v>3</v>
      </c>
      <c r="BG17" s="61">
        <f t="shared" si="35"/>
        <v>0</v>
      </c>
    </row>
    <row r="18" spans="1:60" x14ac:dyDescent="0.25">
      <c r="A18" s="14"/>
      <c r="B18" s="61" t="s">
        <v>70</v>
      </c>
      <c r="C18" s="61" t="s">
        <v>479</v>
      </c>
      <c r="D18" s="61" t="s">
        <v>75</v>
      </c>
      <c r="E18" s="61" t="s">
        <v>129</v>
      </c>
      <c r="F18" s="61" t="s">
        <v>168</v>
      </c>
      <c r="G18" s="61">
        <v>30</v>
      </c>
      <c r="H18" s="61" t="s">
        <v>132</v>
      </c>
      <c r="I18" s="61" t="s">
        <v>79</v>
      </c>
      <c r="J18" s="61" t="s">
        <v>128</v>
      </c>
      <c r="K18" s="61" t="s">
        <v>159</v>
      </c>
      <c r="L18" s="61">
        <v>27</v>
      </c>
      <c r="M18" s="61" t="s">
        <v>132</v>
      </c>
      <c r="N18" s="55">
        <f t="shared" si="5"/>
        <v>2</v>
      </c>
      <c r="O18" s="55">
        <f t="shared" si="6"/>
        <v>57</v>
      </c>
      <c r="P18" s="55">
        <f t="shared" si="7"/>
        <v>2057</v>
      </c>
      <c r="Q18" s="55">
        <f t="shared" si="8"/>
        <v>1</v>
      </c>
      <c r="R18" s="61" t="s">
        <v>74</v>
      </c>
      <c r="S18" s="61" t="s">
        <v>128</v>
      </c>
      <c r="T18" s="61" t="s">
        <v>136</v>
      </c>
      <c r="U18" s="61">
        <v>27</v>
      </c>
      <c r="V18" s="61" t="s">
        <v>134</v>
      </c>
      <c r="W18" s="55">
        <f t="shared" si="9"/>
        <v>2</v>
      </c>
      <c r="X18" s="55">
        <f t="shared" si="10"/>
        <v>84</v>
      </c>
      <c r="Y18" s="55">
        <f t="shared" si="11"/>
        <v>27</v>
      </c>
      <c r="Z18" s="55">
        <f t="shared" si="12"/>
        <v>2084.27</v>
      </c>
      <c r="AA18" s="55">
        <f t="shared" si="13"/>
        <v>1</v>
      </c>
      <c r="AB18" s="61" t="s">
        <v>78</v>
      </c>
      <c r="AC18" s="61" t="s">
        <v>129</v>
      </c>
      <c r="AD18" s="61" t="s">
        <v>433</v>
      </c>
      <c r="AE18" s="61">
        <v>26</v>
      </c>
      <c r="AF18" s="61" t="s">
        <v>132</v>
      </c>
      <c r="AG18" s="55">
        <f t="shared" si="14"/>
        <v>3</v>
      </c>
      <c r="AH18" s="55">
        <f t="shared" si="15"/>
        <v>54</v>
      </c>
      <c r="AI18" s="55">
        <f t="shared" si="16"/>
        <v>110</v>
      </c>
      <c r="AJ18" s="55">
        <f t="shared" si="17"/>
        <v>3054.11</v>
      </c>
      <c r="AK18" s="55">
        <f t="shared" si="4"/>
        <v>2</v>
      </c>
      <c r="AM18" s="61">
        <f t="shared" si="18"/>
        <v>30</v>
      </c>
      <c r="AN18" s="61">
        <f t="shared" si="19"/>
        <v>27</v>
      </c>
      <c r="AO18" s="61">
        <f t="shared" si="20"/>
        <v>27</v>
      </c>
      <c r="AP18" s="61">
        <f t="shared" si="21"/>
        <v>26</v>
      </c>
      <c r="AR18" s="73" t="str">
        <f t="shared" si="22"/>
        <v>Whitworth LD</v>
      </c>
      <c r="AS18" s="74" t="str">
        <f t="shared" si="23"/>
        <v>ORU AH</v>
      </c>
      <c r="AT18" s="75" t="str">
        <f t="shared" si="24"/>
        <v>Jeriah Forbes</v>
      </c>
      <c r="AU18" s="74" t="str">
        <f t="shared" si="25"/>
        <v>ORU JG</v>
      </c>
      <c r="AV18" s="75" t="str">
        <f t="shared" si="26"/>
        <v>JBU</v>
      </c>
      <c r="AW18" s="74" t="str">
        <f t="shared" si="27"/>
        <v>ORU RA</v>
      </c>
      <c r="AX18" s="75" t="str">
        <f t="shared" si="28"/>
        <v>Schrauger</v>
      </c>
      <c r="AY18" s="74" t="str">
        <f t="shared" si="29"/>
        <v>ORU AmCu</v>
      </c>
      <c r="AZ18" s="75" t="str">
        <f t="shared" si="30"/>
        <v>Dalmon</v>
      </c>
      <c r="BB18" s="61" t="str">
        <f t="shared" si="31"/>
        <v>Whitworth LD</v>
      </c>
      <c r="BC18" s="61" t="str">
        <f t="shared" si="32"/>
        <v>Lilly Davis</v>
      </c>
      <c r="BD18" s="61">
        <f t="shared" si="33"/>
        <v>9</v>
      </c>
      <c r="BE18" s="61">
        <f t="shared" si="34"/>
        <v>9</v>
      </c>
      <c r="BF18" s="61">
        <v>6</v>
      </c>
      <c r="BG18" s="61">
        <f t="shared" si="35"/>
        <v>6</v>
      </c>
      <c r="BH18" s="61" t="s">
        <v>496</v>
      </c>
    </row>
    <row r="19" spans="1:60" x14ac:dyDescent="0.25">
      <c r="A19" s="14"/>
      <c r="B19" s="61" t="s">
        <v>69</v>
      </c>
      <c r="C19" s="61" t="s">
        <v>480</v>
      </c>
      <c r="D19" s="61" t="s">
        <v>74</v>
      </c>
      <c r="E19" s="61" t="s">
        <v>128</v>
      </c>
      <c r="F19" s="61" t="s">
        <v>157</v>
      </c>
      <c r="G19" s="61">
        <v>25</v>
      </c>
      <c r="H19" s="61" t="s">
        <v>134</v>
      </c>
      <c r="I19" s="61" t="s">
        <v>78</v>
      </c>
      <c r="J19" s="61" t="s">
        <v>129</v>
      </c>
      <c r="K19" s="61" t="s">
        <v>163</v>
      </c>
      <c r="L19" s="61">
        <v>25</v>
      </c>
      <c r="M19" s="61" t="s">
        <v>132</v>
      </c>
      <c r="N19" s="55">
        <f t="shared" si="5"/>
        <v>1</v>
      </c>
      <c r="O19" s="55">
        <f t="shared" si="6"/>
        <v>50</v>
      </c>
      <c r="P19" s="55">
        <f t="shared" si="7"/>
        <v>1050</v>
      </c>
      <c r="Q19" s="55">
        <f t="shared" si="8"/>
        <v>11</v>
      </c>
      <c r="R19" s="61" t="s">
        <v>80</v>
      </c>
      <c r="S19" s="61" t="s">
        <v>129</v>
      </c>
      <c r="T19" s="61" t="s">
        <v>400</v>
      </c>
      <c r="U19" s="61">
        <v>20</v>
      </c>
      <c r="V19" s="61" t="s">
        <v>132</v>
      </c>
      <c r="W19" s="55">
        <f t="shared" si="9"/>
        <v>2</v>
      </c>
      <c r="X19" s="55">
        <f t="shared" si="10"/>
        <v>70</v>
      </c>
      <c r="Y19" s="55">
        <f t="shared" si="11"/>
        <v>25</v>
      </c>
      <c r="Z19" s="55">
        <f t="shared" si="12"/>
        <v>2070.25</v>
      </c>
      <c r="AA19" s="55">
        <f t="shared" si="13"/>
        <v>8</v>
      </c>
      <c r="AB19" s="61" t="s">
        <v>80</v>
      </c>
      <c r="AC19" s="61" t="s">
        <v>128</v>
      </c>
      <c r="AD19" s="61" t="s">
        <v>175</v>
      </c>
      <c r="AE19" s="61">
        <v>26</v>
      </c>
      <c r="AF19" s="61" t="s">
        <v>134</v>
      </c>
      <c r="AG19" s="55">
        <f t="shared" si="14"/>
        <v>2</v>
      </c>
      <c r="AH19" s="55">
        <f t="shared" si="15"/>
        <v>50</v>
      </c>
      <c r="AI19" s="55">
        <f t="shared" si="16"/>
        <v>96</v>
      </c>
      <c r="AJ19" s="55">
        <f t="shared" si="17"/>
        <v>2050.096</v>
      </c>
      <c r="AK19" s="55">
        <f t="shared" si="4"/>
        <v>9</v>
      </c>
      <c r="AM19" s="61">
        <f t="shared" si="18"/>
        <v>25</v>
      </c>
      <c r="AN19" s="61">
        <f t="shared" si="19"/>
        <v>25</v>
      </c>
      <c r="AO19" s="61">
        <f t="shared" si="20"/>
        <v>20</v>
      </c>
      <c r="AP19" s="61">
        <f t="shared" si="21"/>
        <v>26</v>
      </c>
      <c r="AR19" s="73" t="str">
        <f t="shared" si="22"/>
        <v>Whitworth MD</v>
      </c>
      <c r="AS19" s="74" t="str">
        <f t="shared" si="23"/>
        <v>ORU RA</v>
      </c>
      <c r="AT19" s="75" t="str">
        <f t="shared" si="24"/>
        <v>Rainey</v>
      </c>
      <c r="AU19" s="74" t="str">
        <f t="shared" si="25"/>
        <v>ORU AmCu</v>
      </c>
      <c r="AV19" s="75" t="str">
        <f t="shared" si="26"/>
        <v>Sherer</v>
      </c>
      <c r="AW19" s="74" t="str">
        <f t="shared" si="27"/>
        <v>JBU JM</v>
      </c>
      <c r="AX19" s="75" t="str">
        <f t="shared" si="28"/>
        <v>Wiley</v>
      </c>
      <c r="AY19" s="74" t="str">
        <f t="shared" si="29"/>
        <v>JBU JM</v>
      </c>
      <c r="AZ19" s="75" t="str">
        <f t="shared" si="30"/>
        <v>Milosch</v>
      </c>
      <c r="BB19" s="61" t="str">
        <f t="shared" si="31"/>
        <v>Whitworth MD</v>
      </c>
      <c r="BC19" s="61" t="str">
        <f t="shared" si="32"/>
        <v>Molly Daniels</v>
      </c>
      <c r="BD19" s="61">
        <f t="shared" si="33"/>
        <v>6</v>
      </c>
      <c r="BE19" s="61">
        <f t="shared" si="34"/>
        <v>6</v>
      </c>
      <c r="BG19" s="61">
        <f t="shared" si="35"/>
        <v>0</v>
      </c>
    </row>
    <row r="20" spans="1:60" x14ac:dyDescent="0.25">
      <c r="A20" s="14"/>
      <c r="B20" s="61" t="s">
        <v>72</v>
      </c>
      <c r="C20" s="61" t="s">
        <v>481</v>
      </c>
      <c r="D20" s="61" t="s">
        <v>77</v>
      </c>
      <c r="E20" s="61" t="s">
        <v>129</v>
      </c>
      <c r="F20" s="61" t="s">
        <v>156</v>
      </c>
      <c r="G20" s="61">
        <v>28</v>
      </c>
      <c r="H20" s="61" t="s">
        <v>132</v>
      </c>
      <c r="I20" s="61" t="s">
        <v>66</v>
      </c>
      <c r="J20" s="61" t="s">
        <v>128</v>
      </c>
      <c r="K20" s="61" t="s">
        <v>158</v>
      </c>
      <c r="L20" s="61">
        <v>26</v>
      </c>
      <c r="M20" s="61" t="s">
        <v>134</v>
      </c>
      <c r="N20" s="55">
        <f t="shared" si="5"/>
        <v>1</v>
      </c>
      <c r="O20" s="55">
        <f t="shared" si="6"/>
        <v>54</v>
      </c>
      <c r="P20" s="55">
        <f t="shared" si="7"/>
        <v>1054</v>
      </c>
      <c r="Q20" s="55">
        <f t="shared" si="8"/>
        <v>4</v>
      </c>
      <c r="R20" s="61" t="s">
        <v>65</v>
      </c>
      <c r="S20" s="61" t="s">
        <v>129</v>
      </c>
      <c r="T20" s="61" t="s">
        <v>150</v>
      </c>
      <c r="U20" s="61">
        <v>28</v>
      </c>
      <c r="V20" s="61" t="s">
        <v>132</v>
      </c>
      <c r="W20" s="55">
        <f t="shared" si="9"/>
        <v>2</v>
      </c>
      <c r="X20" s="55">
        <f t="shared" si="10"/>
        <v>82</v>
      </c>
      <c r="Y20" s="55">
        <f t="shared" si="11"/>
        <v>28</v>
      </c>
      <c r="Z20" s="55">
        <f t="shared" si="12"/>
        <v>2082.2800000000002</v>
      </c>
      <c r="AA20" s="55">
        <f t="shared" si="13"/>
        <v>2</v>
      </c>
      <c r="AB20" s="61" t="s">
        <v>65</v>
      </c>
      <c r="AC20" s="61" t="s">
        <v>128</v>
      </c>
      <c r="AD20" s="61" t="s">
        <v>390</v>
      </c>
      <c r="AE20" s="61">
        <v>26</v>
      </c>
      <c r="AF20" s="61" t="s">
        <v>132</v>
      </c>
      <c r="AG20" s="55">
        <f t="shared" si="14"/>
        <v>3</v>
      </c>
      <c r="AH20" s="55">
        <f t="shared" si="15"/>
        <v>54</v>
      </c>
      <c r="AI20" s="55">
        <f t="shared" si="16"/>
        <v>108</v>
      </c>
      <c r="AJ20" s="55">
        <f t="shared" si="17"/>
        <v>3054.1080000000002</v>
      </c>
      <c r="AK20" s="55">
        <f t="shared" si="4"/>
        <v>3</v>
      </c>
      <c r="AM20" s="61">
        <f t="shared" si="18"/>
        <v>28</v>
      </c>
      <c r="AN20" s="61">
        <f t="shared" si="19"/>
        <v>26</v>
      </c>
      <c r="AO20" s="61">
        <f t="shared" si="20"/>
        <v>28</v>
      </c>
      <c r="AP20" s="61">
        <f t="shared" si="21"/>
        <v>26</v>
      </c>
      <c r="AR20" s="73" t="str">
        <f t="shared" si="22"/>
        <v>Whitworth MH</v>
      </c>
      <c r="AS20" s="74" t="str">
        <f t="shared" si="23"/>
        <v>ORU AD</v>
      </c>
      <c r="AT20" s="75" t="str">
        <f t="shared" si="24"/>
        <v>Gibson</v>
      </c>
      <c r="AU20" s="74" t="str">
        <f t="shared" si="25"/>
        <v>Wiley FH</v>
      </c>
      <c r="AV20" s="75" t="str">
        <f t="shared" si="26"/>
        <v>Brown</v>
      </c>
      <c r="AW20" s="74" t="str">
        <f t="shared" si="27"/>
        <v>Wiley ER</v>
      </c>
      <c r="AX20" s="75" t="str">
        <f t="shared" si="28"/>
        <v>V. Smith</v>
      </c>
      <c r="AY20" s="74" t="str">
        <f t="shared" si="29"/>
        <v>Wiley ER</v>
      </c>
      <c r="AZ20" s="75" t="str">
        <f t="shared" si="30"/>
        <v>G. Harmon</v>
      </c>
      <c r="BB20" s="61" t="str">
        <f t="shared" si="31"/>
        <v>Whitworth MH</v>
      </c>
      <c r="BC20" s="61" t="str">
        <f t="shared" si="32"/>
        <v>Matt Hancock</v>
      </c>
      <c r="BD20" s="61">
        <f t="shared" si="33"/>
        <v>9</v>
      </c>
      <c r="BE20" s="61">
        <f t="shared" si="34"/>
        <v>9</v>
      </c>
      <c r="BF20" s="61">
        <v>15</v>
      </c>
      <c r="BG20" s="61">
        <f t="shared" si="35"/>
        <v>15</v>
      </c>
      <c r="BH20" s="61" t="s">
        <v>498</v>
      </c>
    </row>
    <row r="21" spans="1:60" x14ac:dyDescent="0.25">
      <c r="A21" s="14"/>
      <c r="B21" s="61" t="s">
        <v>68</v>
      </c>
      <c r="C21" s="61" t="s">
        <v>482</v>
      </c>
      <c r="D21" s="61" t="s">
        <v>66</v>
      </c>
      <c r="E21" s="61" t="s">
        <v>129</v>
      </c>
      <c r="F21" s="61" t="s">
        <v>163</v>
      </c>
      <c r="G21" s="61">
        <v>25</v>
      </c>
      <c r="H21" s="61" t="s">
        <v>132</v>
      </c>
      <c r="I21" s="61" t="s">
        <v>77</v>
      </c>
      <c r="J21" s="61" t="s">
        <v>128</v>
      </c>
      <c r="K21" s="61" t="s">
        <v>151</v>
      </c>
      <c r="L21" s="61">
        <v>29</v>
      </c>
      <c r="M21" s="61" t="s">
        <v>134</v>
      </c>
      <c r="N21" s="55">
        <f t="shared" si="5"/>
        <v>1</v>
      </c>
      <c r="O21" s="55">
        <f t="shared" si="6"/>
        <v>54</v>
      </c>
      <c r="P21" s="55">
        <f t="shared" si="7"/>
        <v>1054</v>
      </c>
      <c r="Q21" s="55">
        <f t="shared" si="8"/>
        <v>4</v>
      </c>
      <c r="R21" s="61" t="s">
        <v>76</v>
      </c>
      <c r="S21" s="61" t="s">
        <v>129</v>
      </c>
      <c r="T21" s="61" t="s">
        <v>159</v>
      </c>
      <c r="U21" s="61">
        <v>27</v>
      </c>
      <c r="V21" s="61" t="s">
        <v>132</v>
      </c>
      <c r="W21" s="55">
        <f t="shared" si="9"/>
        <v>2</v>
      </c>
      <c r="X21" s="55">
        <f t="shared" si="10"/>
        <v>81</v>
      </c>
      <c r="Y21" s="55">
        <f t="shared" si="11"/>
        <v>27</v>
      </c>
      <c r="Z21" s="55">
        <f t="shared" si="12"/>
        <v>2081.27</v>
      </c>
      <c r="AA21" s="55">
        <f t="shared" si="13"/>
        <v>3</v>
      </c>
      <c r="AB21" s="61" t="s">
        <v>75</v>
      </c>
      <c r="AC21" s="61" t="s">
        <v>128</v>
      </c>
      <c r="AD21" s="61" t="s">
        <v>438</v>
      </c>
      <c r="AE21" s="61">
        <v>21</v>
      </c>
      <c r="AF21" s="61" t="s">
        <v>132</v>
      </c>
      <c r="AG21" s="55">
        <f t="shared" si="14"/>
        <v>3</v>
      </c>
      <c r="AH21" s="55">
        <f t="shared" si="15"/>
        <v>52</v>
      </c>
      <c r="AI21" s="55">
        <f t="shared" si="16"/>
        <v>102</v>
      </c>
      <c r="AJ21" s="55">
        <f t="shared" si="17"/>
        <v>3052.1019999999999</v>
      </c>
      <c r="AK21" s="55">
        <f t="shared" si="4"/>
        <v>5</v>
      </c>
      <c r="AM21" s="61">
        <f t="shared" si="18"/>
        <v>25</v>
      </c>
      <c r="AN21" s="61">
        <f t="shared" si="19"/>
        <v>29</v>
      </c>
      <c r="AO21" s="61">
        <f t="shared" si="20"/>
        <v>27</v>
      </c>
      <c r="AP21" s="61">
        <f t="shared" si="21"/>
        <v>21</v>
      </c>
      <c r="AR21" s="73" t="str">
        <f t="shared" si="22"/>
        <v>Whitworth NB</v>
      </c>
      <c r="AS21" s="74" t="str">
        <f t="shared" si="23"/>
        <v>Wiley FH</v>
      </c>
      <c r="AT21" s="75" t="str">
        <f t="shared" si="24"/>
        <v>Sherer</v>
      </c>
      <c r="AU21" s="74" t="str">
        <f t="shared" si="25"/>
        <v>ORU AD</v>
      </c>
      <c r="AV21" s="75" t="str">
        <f t="shared" si="26"/>
        <v>milosch</v>
      </c>
      <c r="AW21" s="74" t="str">
        <f t="shared" si="27"/>
        <v>ORU AlCe</v>
      </c>
      <c r="AX21" s="75" t="str">
        <f t="shared" si="28"/>
        <v>JBU</v>
      </c>
      <c r="AY21" s="74" t="str">
        <f t="shared" si="29"/>
        <v>ORU AH</v>
      </c>
      <c r="AZ21" s="75" t="str">
        <f t="shared" si="30"/>
        <v>Tomson</v>
      </c>
      <c r="BB21" s="61" t="str">
        <f t="shared" si="31"/>
        <v>Whitworth NB</v>
      </c>
      <c r="BC21" s="61" t="str">
        <f t="shared" si="32"/>
        <v>Norann Beidas</v>
      </c>
      <c r="BD21" s="61">
        <f t="shared" si="33"/>
        <v>9</v>
      </c>
      <c r="BE21" s="61">
        <f t="shared" si="34"/>
        <v>9</v>
      </c>
      <c r="BF21" s="61">
        <v>6</v>
      </c>
      <c r="BG21" s="61">
        <f t="shared" si="35"/>
        <v>6</v>
      </c>
      <c r="BH21" s="61" t="s">
        <v>496</v>
      </c>
    </row>
    <row r="22" spans="1:60" x14ac:dyDescent="0.25">
      <c r="A22" s="14"/>
      <c r="B22" s="61" t="s">
        <v>71</v>
      </c>
      <c r="C22" s="61" t="s">
        <v>483</v>
      </c>
      <c r="D22" s="61" t="s">
        <v>76</v>
      </c>
      <c r="E22" s="61" t="s">
        <v>128</v>
      </c>
      <c r="F22" s="61" t="s">
        <v>150</v>
      </c>
      <c r="G22" s="61">
        <v>28</v>
      </c>
      <c r="H22" s="61" t="s">
        <v>132</v>
      </c>
      <c r="I22" s="61" t="s">
        <v>65</v>
      </c>
      <c r="J22" s="61" t="s">
        <v>129</v>
      </c>
      <c r="K22" s="61" t="s">
        <v>160</v>
      </c>
      <c r="L22" s="61">
        <v>28</v>
      </c>
      <c r="M22" s="61" t="s">
        <v>134</v>
      </c>
      <c r="N22" s="55">
        <f t="shared" si="5"/>
        <v>1</v>
      </c>
      <c r="O22" s="55">
        <f t="shared" si="6"/>
        <v>56</v>
      </c>
      <c r="P22" s="55">
        <f t="shared" si="7"/>
        <v>1056</v>
      </c>
      <c r="Q22" s="55">
        <f t="shared" si="8"/>
        <v>2</v>
      </c>
      <c r="R22" s="61" t="s">
        <v>78</v>
      </c>
      <c r="S22" s="61" t="s">
        <v>128</v>
      </c>
      <c r="T22" s="61" t="s">
        <v>175</v>
      </c>
      <c r="U22" s="61">
        <v>28</v>
      </c>
      <c r="V22" s="61" t="s">
        <v>134</v>
      </c>
      <c r="W22" s="55">
        <f t="shared" si="9"/>
        <v>1</v>
      </c>
      <c r="X22" s="55">
        <f t="shared" si="10"/>
        <v>84</v>
      </c>
      <c r="Y22" s="55">
        <f t="shared" si="11"/>
        <v>28</v>
      </c>
      <c r="Z22" s="55">
        <f t="shared" si="12"/>
        <v>1084.28</v>
      </c>
      <c r="AA22" s="55">
        <f t="shared" si="13"/>
        <v>9</v>
      </c>
      <c r="AB22" s="61" t="s">
        <v>79</v>
      </c>
      <c r="AC22" s="61" t="s">
        <v>129</v>
      </c>
      <c r="AD22" s="61" t="s">
        <v>429</v>
      </c>
      <c r="AE22" s="76">
        <f>AVERAGE(U22,L22,G22)</f>
        <v>28</v>
      </c>
      <c r="AF22" s="61" t="s">
        <v>132</v>
      </c>
      <c r="AG22" s="55">
        <f t="shared" si="14"/>
        <v>2</v>
      </c>
      <c r="AH22" s="55">
        <f t="shared" si="15"/>
        <v>56</v>
      </c>
      <c r="AI22" s="55">
        <f t="shared" si="16"/>
        <v>112</v>
      </c>
      <c r="AJ22" s="55">
        <f t="shared" si="17"/>
        <v>2056.1120000000001</v>
      </c>
      <c r="AK22" s="55">
        <f t="shared" si="4"/>
        <v>6</v>
      </c>
      <c r="AM22" s="61">
        <f t="shared" si="18"/>
        <v>28</v>
      </c>
      <c r="AN22" s="61">
        <f t="shared" si="19"/>
        <v>28</v>
      </c>
      <c r="AO22" s="61">
        <f t="shared" si="20"/>
        <v>28</v>
      </c>
      <c r="AP22" s="61">
        <f t="shared" si="21"/>
        <v>28</v>
      </c>
      <c r="AR22" s="73" t="str">
        <f t="shared" si="22"/>
        <v>Whitworth SD</v>
      </c>
      <c r="AS22" s="74" t="str">
        <f t="shared" si="23"/>
        <v>ORU AlCe</v>
      </c>
      <c r="AT22" s="75" t="str">
        <f t="shared" si="24"/>
        <v>V. Smith</v>
      </c>
      <c r="AU22" s="74" t="str">
        <f t="shared" si="25"/>
        <v>Wiley ER</v>
      </c>
      <c r="AV22" s="75" t="str">
        <f t="shared" si="26"/>
        <v>Ajohnson</v>
      </c>
      <c r="AW22" s="74" t="str">
        <f t="shared" si="27"/>
        <v>ORU AmCu</v>
      </c>
      <c r="AX22" s="75" t="str">
        <f t="shared" si="28"/>
        <v>Milosch</v>
      </c>
      <c r="AY22" s="74" t="str">
        <f t="shared" si="29"/>
        <v>ORU JG</v>
      </c>
      <c r="AZ22" s="75" t="str">
        <f t="shared" si="30"/>
        <v>JBU 5</v>
      </c>
      <c r="BB22" s="61" t="str">
        <f t="shared" si="31"/>
        <v>Whitworth SD</v>
      </c>
      <c r="BC22" s="61" t="str">
        <f t="shared" si="32"/>
        <v>Sarah Dice</v>
      </c>
      <c r="BD22" s="61">
        <f t="shared" si="33"/>
        <v>6</v>
      </c>
      <c r="BE22" s="61">
        <f t="shared" si="34"/>
        <v>6</v>
      </c>
      <c r="BF22" s="61">
        <v>6</v>
      </c>
      <c r="BG22" s="61">
        <f t="shared" si="35"/>
        <v>6</v>
      </c>
      <c r="BH22" s="61" t="s">
        <v>496</v>
      </c>
    </row>
    <row r="23" spans="1:60" x14ac:dyDescent="0.25">
      <c r="A23" s="14"/>
      <c r="B23" s="61" t="s">
        <v>65</v>
      </c>
      <c r="C23" s="61" t="s">
        <v>484</v>
      </c>
      <c r="D23" s="61" t="s">
        <v>67</v>
      </c>
      <c r="E23" s="61" t="s">
        <v>129</v>
      </c>
      <c r="F23" s="61" t="s">
        <v>146</v>
      </c>
      <c r="G23" s="61">
        <v>24</v>
      </c>
      <c r="H23" s="61" t="s">
        <v>134</v>
      </c>
      <c r="I23" s="61" t="s">
        <v>71</v>
      </c>
      <c r="J23" s="61" t="s">
        <v>128</v>
      </c>
      <c r="K23" s="61" t="s">
        <v>160</v>
      </c>
      <c r="L23" s="61">
        <v>29</v>
      </c>
      <c r="M23" s="61" t="s">
        <v>132</v>
      </c>
      <c r="N23" s="55">
        <f t="shared" si="5"/>
        <v>1</v>
      </c>
      <c r="O23" s="55">
        <f t="shared" si="6"/>
        <v>53</v>
      </c>
      <c r="P23" s="55">
        <f t="shared" si="7"/>
        <v>1053</v>
      </c>
      <c r="Q23" s="55">
        <f t="shared" si="8"/>
        <v>8</v>
      </c>
      <c r="R23" s="61" t="s">
        <v>72</v>
      </c>
      <c r="S23" s="61" t="s">
        <v>128</v>
      </c>
      <c r="T23" s="61" t="s">
        <v>150</v>
      </c>
      <c r="U23" s="61">
        <v>26</v>
      </c>
      <c r="V23" s="61" t="s">
        <v>134</v>
      </c>
      <c r="W23" s="55">
        <f t="shared" si="9"/>
        <v>1</v>
      </c>
      <c r="X23" s="55">
        <f t="shared" si="10"/>
        <v>79</v>
      </c>
      <c r="Y23" s="55">
        <f t="shared" si="11"/>
        <v>26</v>
      </c>
      <c r="Z23" s="55">
        <f t="shared" si="12"/>
        <v>1079.26</v>
      </c>
      <c r="AA23" s="55">
        <f t="shared" si="13"/>
        <v>12</v>
      </c>
      <c r="AB23" s="61" t="s">
        <v>434</v>
      </c>
      <c r="AC23" s="61" t="s">
        <v>129</v>
      </c>
      <c r="AD23" s="61" t="s">
        <v>390</v>
      </c>
      <c r="AE23" s="61">
        <v>26</v>
      </c>
      <c r="AF23" s="61" t="s">
        <v>134</v>
      </c>
      <c r="AG23" s="55">
        <f t="shared" si="14"/>
        <v>1</v>
      </c>
      <c r="AH23" s="55">
        <f t="shared" si="15"/>
        <v>52</v>
      </c>
      <c r="AI23" s="55">
        <f t="shared" si="16"/>
        <v>105</v>
      </c>
      <c r="AJ23" s="55">
        <f t="shared" si="17"/>
        <v>1052.105</v>
      </c>
      <c r="AK23" s="55">
        <f t="shared" si="4"/>
        <v>13</v>
      </c>
      <c r="AM23" s="61">
        <f t="shared" si="18"/>
        <v>24</v>
      </c>
      <c r="AN23" s="61">
        <f t="shared" si="19"/>
        <v>29</v>
      </c>
      <c r="AO23" s="61">
        <f t="shared" si="20"/>
        <v>26</v>
      </c>
      <c r="AP23" s="61">
        <f t="shared" si="21"/>
        <v>26</v>
      </c>
      <c r="AR23" s="73" t="str">
        <f t="shared" si="22"/>
        <v>Wiley ER</v>
      </c>
      <c r="AS23" s="74" t="str">
        <f t="shared" si="23"/>
        <v>Whitworth EB</v>
      </c>
      <c r="AT23" s="75" t="str">
        <f t="shared" si="24"/>
        <v>Utter</v>
      </c>
      <c r="AU23" s="74" t="str">
        <f t="shared" si="25"/>
        <v>Whitworth SD</v>
      </c>
      <c r="AV23" s="75" t="str">
        <f t="shared" si="26"/>
        <v>Ajohnson</v>
      </c>
      <c r="AW23" s="74" t="str">
        <f t="shared" si="27"/>
        <v>Whitworth MH</v>
      </c>
      <c r="AX23" s="75" t="str">
        <f t="shared" si="28"/>
        <v>V. Smith</v>
      </c>
      <c r="AY23" s="74" t="str">
        <f t="shared" si="29"/>
        <v>Whit MH</v>
      </c>
      <c r="AZ23" s="75" t="str">
        <f t="shared" si="30"/>
        <v>G. Harmon</v>
      </c>
      <c r="BB23" s="61" t="str">
        <f t="shared" si="31"/>
        <v>Wiley ER</v>
      </c>
      <c r="BC23" s="61" t="str">
        <f t="shared" si="32"/>
        <v>Eric Robinson</v>
      </c>
      <c r="BD23" s="61">
        <f t="shared" si="33"/>
        <v>3</v>
      </c>
      <c r="BE23" s="61">
        <f t="shared" si="34"/>
        <v>3</v>
      </c>
      <c r="BG23" s="61">
        <f t="shared" si="35"/>
        <v>0</v>
      </c>
    </row>
    <row r="24" spans="1:60" x14ac:dyDescent="0.25">
      <c r="A24" s="14"/>
      <c r="B24" s="61" t="s">
        <v>66</v>
      </c>
      <c r="C24" s="61" t="s">
        <v>485</v>
      </c>
      <c r="D24" s="61" t="s">
        <v>68</v>
      </c>
      <c r="E24" s="61" t="s">
        <v>129</v>
      </c>
      <c r="F24" s="61" t="s">
        <v>163</v>
      </c>
      <c r="G24" s="61">
        <v>23</v>
      </c>
      <c r="H24" s="61" t="s">
        <v>134</v>
      </c>
      <c r="I24" s="61" t="s">
        <v>72</v>
      </c>
      <c r="J24" s="61" t="s">
        <v>129</v>
      </c>
      <c r="K24" s="61" t="s">
        <v>158</v>
      </c>
      <c r="L24" s="61">
        <v>26</v>
      </c>
      <c r="M24" s="61" t="s">
        <v>132</v>
      </c>
      <c r="N24" s="55">
        <f t="shared" si="5"/>
        <v>1</v>
      </c>
      <c r="O24" s="55">
        <f t="shared" si="6"/>
        <v>49</v>
      </c>
      <c r="P24" s="55">
        <f t="shared" si="7"/>
        <v>1049</v>
      </c>
      <c r="Q24" s="55">
        <f t="shared" si="8"/>
        <v>13</v>
      </c>
      <c r="R24" s="61" t="s">
        <v>77</v>
      </c>
      <c r="S24" s="61" t="s">
        <v>128</v>
      </c>
      <c r="T24" s="61" t="s">
        <v>399</v>
      </c>
      <c r="U24" s="61">
        <v>26</v>
      </c>
      <c r="V24" s="61" t="s">
        <v>132</v>
      </c>
      <c r="W24" s="55">
        <f t="shared" si="9"/>
        <v>2</v>
      </c>
      <c r="X24" s="55">
        <f t="shared" si="10"/>
        <v>75</v>
      </c>
      <c r="Y24" s="55">
        <f t="shared" si="11"/>
        <v>26</v>
      </c>
      <c r="Z24" s="55">
        <f t="shared" si="12"/>
        <v>2075.2600000000002</v>
      </c>
      <c r="AA24" s="55">
        <f t="shared" si="13"/>
        <v>6</v>
      </c>
      <c r="AB24" s="61" t="s">
        <v>74</v>
      </c>
      <c r="AC24" s="61" t="s">
        <v>129</v>
      </c>
      <c r="AD24" s="61" t="s">
        <v>133</v>
      </c>
      <c r="AE24" s="61">
        <v>23</v>
      </c>
      <c r="AF24" s="61" t="s">
        <v>134</v>
      </c>
      <c r="AG24" s="55">
        <f t="shared" si="14"/>
        <v>2</v>
      </c>
      <c r="AH24" s="55">
        <f t="shared" si="15"/>
        <v>49</v>
      </c>
      <c r="AI24" s="55">
        <f t="shared" si="16"/>
        <v>98</v>
      </c>
      <c r="AJ24" s="55">
        <f t="shared" si="17"/>
        <v>2049.098</v>
      </c>
      <c r="AK24" s="55">
        <f t="shared" si="4"/>
        <v>10</v>
      </c>
      <c r="AM24" s="61">
        <f t="shared" si="18"/>
        <v>23</v>
      </c>
      <c r="AN24" s="61">
        <f t="shared" si="19"/>
        <v>26</v>
      </c>
      <c r="AO24" s="61">
        <f t="shared" si="20"/>
        <v>26</v>
      </c>
      <c r="AP24" s="61">
        <f t="shared" si="21"/>
        <v>23</v>
      </c>
      <c r="AR24" s="73" t="str">
        <f t="shared" si="22"/>
        <v>Wiley FH</v>
      </c>
      <c r="AS24" s="74" t="str">
        <f t="shared" si="23"/>
        <v>Whitworth NB</v>
      </c>
      <c r="AT24" s="75" t="str">
        <f t="shared" si="24"/>
        <v>Sherer</v>
      </c>
      <c r="AU24" s="74" t="str">
        <f t="shared" si="25"/>
        <v>Whitworth MH</v>
      </c>
      <c r="AV24" s="75" t="str">
        <f t="shared" si="26"/>
        <v>Brown</v>
      </c>
      <c r="AW24" s="74" t="str">
        <f t="shared" si="27"/>
        <v>ORU AD</v>
      </c>
      <c r="AX24" s="75" t="str">
        <f t="shared" si="28"/>
        <v>Sara</v>
      </c>
      <c r="AY24" s="74" t="str">
        <f t="shared" si="29"/>
        <v>ORU RA</v>
      </c>
      <c r="AZ24" s="75" t="str">
        <f t="shared" si="30"/>
        <v>Ingram</v>
      </c>
      <c r="BB24" s="61" t="str">
        <f t="shared" si="31"/>
        <v>Wiley FH</v>
      </c>
      <c r="BC24" s="61" t="str">
        <f t="shared" si="32"/>
        <v>Farrah Habad</v>
      </c>
      <c r="BD24" s="61">
        <f t="shared" si="33"/>
        <v>6</v>
      </c>
      <c r="BE24" s="61">
        <f t="shared" si="34"/>
        <v>6</v>
      </c>
      <c r="BG24" s="61">
        <f t="shared" si="35"/>
        <v>0</v>
      </c>
    </row>
    <row r="25" spans="1:60" x14ac:dyDescent="0.25">
      <c r="A25" s="14"/>
      <c r="N25" s="55"/>
      <c r="O25" s="55"/>
      <c r="P25" s="55"/>
      <c r="Q25" s="55"/>
    </row>
    <row r="26" spans="1:60" x14ac:dyDescent="0.25">
      <c r="A26" s="14"/>
      <c r="N26" s="55"/>
      <c r="O26" s="55"/>
      <c r="P26" s="55"/>
      <c r="Q26" s="55"/>
    </row>
    <row r="27" spans="1:60" x14ac:dyDescent="0.25">
      <c r="A27" s="14"/>
      <c r="N27" s="55"/>
      <c r="O27" s="55"/>
      <c r="P27" s="55"/>
      <c r="Q27" s="55"/>
    </row>
    <row r="28" spans="1:60" x14ac:dyDescent="0.25">
      <c r="A28" s="14"/>
      <c r="N28" s="55"/>
      <c r="O28" s="55"/>
      <c r="P28" s="55"/>
      <c r="Q28" s="55"/>
    </row>
    <row r="29" spans="1:60" x14ac:dyDescent="0.25">
      <c r="A29" s="14"/>
      <c r="N29" s="55"/>
      <c r="O29" s="55"/>
      <c r="P29" s="55"/>
      <c r="Q29" s="55"/>
    </row>
    <row r="30" spans="1:60" x14ac:dyDescent="0.25">
      <c r="A30" s="14"/>
      <c r="N30" s="55"/>
      <c r="O30" s="55"/>
      <c r="P30" s="55"/>
      <c r="Q30" s="55"/>
    </row>
    <row r="31" spans="1:60" x14ac:dyDescent="0.25">
      <c r="A31" s="14"/>
    </row>
  </sheetData>
  <mergeCells count="14">
    <mergeCell ref="B1:C1"/>
    <mergeCell ref="B3:C3"/>
    <mergeCell ref="B4:C4"/>
    <mergeCell ref="B5:C5"/>
    <mergeCell ref="AM7:AP7"/>
    <mergeCell ref="AR7:AZ7"/>
    <mergeCell ref="AS8:AT8"/>
    <mergeCell ref="AU8:AV8"/>
    <mergeCell ref="AW8:AX8"/>
    <mergeCell ref="AY8:AZ8"/>
    <mergeCell ref="D7:H7"/>
    <mergeCell ref="I7:M7"/>
    <mergeCell ref="Q7:V7"/>
    <mergeCell ref="AA7:AF7"/>
  </mergeCells>
  <conditionalFormatting sqref="AK7:AK1048576">
    <cfRule type="cellIs" dxfId="74" priority="2" operator="lessThan">
      <formula>$AK$5+1</formula>
    </cfRule>
  </conditionalFormatting>
  <conditionalFormatting sqref="AK9:AK24">
    <cfRule type="cellIs" dxfId="73" priority="1" operator="lessThan">
      <formula>$AK$5+1</formula>
    </cfRule>
  </conditionalFormatting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1"/>
  <sheetViews>
    <sheetView workbookViewId="0">
      <pane xSplit="2" ySplit="8" topLeftCell="AX9" activePane="bottomRight" state="frozen"/>
      <selection pane="topRight" activeCell="C1" sqref="C1"/>
      <selection pane="bottomLeft" activeCell="A9" sqref="A9"/>
      <selection pane="bottomRight" activeCell="B2" sqref="B1:B1048576"/>
    </sheetView>
  </sheetViews>
  <sheetFormatPr defaultRowHeight="15" x14ac:dyDescent="0.25"/>
  <cols>
    <col min="1" max="1" width="29.85546875" bestFit="1" customWidth="1"/>
    <col min="2" max="2" width="15.85546875" style="61" bestFit="1" customWidth="1"/>
    <col min="3" max="3" width="29.5703125" customWidth="1"/>
    <col min="4" max="4" width="15" bestFit="1" customWidth="1"/>
    <col min="5" max="5" width="8.7109375" bestFit="1" customWidth="1"/>
    <col min="6" max="6" width="12.28515625" bestFit="1" customWidth="1"/>
    <col min="7" max="7" width="7.5703125" bestFit="1" customWidth="1"/>
    <col min="8" max="8" width="8.28515625" bestFit="1" customWidth="1"/>
    <col min="9" max="9" width="15" bestFit="1" customWidth="1"/>
    <col min="11" max="11" width="11.28515625" bestFit="1" customWidth="1"/>
    <col min="18" max="18" width="15.7109375" bestFit="1" customWidth="1"/>
    <col min="20" max="20" width="10.5703125" bestFit="1" customWidth="1"/>
    <col min="44" max="45" width="15.85546875" bestFit="1" customWidth="1"/>
    <col min="46" max="46" width="12.28515625" bestFit="1" customWidth="1"/>
    <col min="47" max="47" width="15.85546875" bestFit="1" customWidth="1"/>
    <col min="48" max="48" width="11.28515625" bestFit="1" customWidth="1"/>
    <col min="49" max="49" width="15.7109375" bestFit="1" customWidth="1"/>
    <col min="50" max="50" width="10.5703125" bestFit="1" customWidth="1"/>
    <col min="51" max="51" width="9.42578125" bestFit="1" customWidth="1"/>
    <col min="52" max="52" width="12.7109375" bestFit="1" customWidth="1"/>
    <col min="54" max="54" width="15.85546875" bestFit="1" customWidth="1"/>
    <col min="55" max="55" width="17.85546875" bestFit="1" customWidth="1"/>
    <col min="56" max="56" width="7.85546875" bestFit="1" customWidth="1"/>
    <col min="57" max="57" width="15" bestFit="1" customWidth="1"/>
    <col min="58" max="58" width="6.85546875" bestFit="1" customWidth="1"/>
    <col min="59" max="59" width="9.85546875" bestFit="1" customWidth="1"/>
    <col min="60" max="60" width="19.5703125" bestFit="1" customWidth="1"/>
  </cols>
  <sheetData>
    <row r="1" spans="1:60" ht="18.75" x14ac:dyDescent="0.3">
      <c r="A1" s="1" t="s">
        <v>1</v>
      </c>
      <c r="B1" s="42" t="s">
        <v>0</v>
      </c>
      <c r="C1" s="42"/>
      <c r="D1" s="6"/>
    </row>
    <row r="2" spans="1:60" ht="18.75" x14ac:dyDescent="0.3">
      <c r="A2" s="1" t="s">
        <v>2</v>
      </c>
      <c r="B2" s="8">
        <v>41342</v>
      </c>
      <c r="C2" s="8">
        <v>41344</v>
      </c>
      <c r="D2" s="7"/>
    </row>
    <row r="3" spans="1:60" ht="18.75" x14ac:dyDescent="0.3">
      <c r="A3" s="1" t="s">
        <v>3</v>
      </c>
      <c r="B3" s="42" t="s">
        <v>4</v>
      </c>
      <c r="C3" s="42"/>
      <c r="D3" s="6"/>
    </row>
    <row r="4" spans="1:60" ht="18.75" x14ac:dyDescent="0.3">
      <c r="A4" s="1" t="s">
        <v>60</v>
      </c>
      <c r="B4" s="43" t="s">
        <v>416</v>
      </c>
      <c r="C4" s="43"/>
      <c r="D4" s="6"/>
      <c r="X4" s="52"/>
      <c r="AK4" s="59" t="s">
        <v>457</v>
      </c>
      <c r="AL4" s="58"/>
      <c r="BD4" t="s">
        <v>465</v>
      </c>
    </row>
    <row r="5" spans="1:60" ht="18.75" x14ac:dyDescent="0.3">
      <c r="A5" s="1" t="s">
        <v>61</v>
      </c>
      <c r="B5" s="43" t="s">
        <v>417</v>
      </c>
      <c r="C5" s="43"/>
      <c r="D5" s="6"/>
      <c r="AK5" s="11">
        <f>IF(B6&gt;57,32,IF(B6&gt;28,16,IF(B6&gt;14,8,4)))</f>
        <v>8</v>
      </c>
      <c r="BD5" t="str">
        <f>B4</f>
        <v>IPDA</v>
      </c>
    </row>
    <row r="6" spans="1:60" ht="18.75" x14ac:dyDescent="0.3">
      <c r="A6" s="1" t="s">
        <v>13</v>
      </c>
      <c r="B6" s="32">
        <f>COUNTA(B9:B31)</f>
        <v>22</v>
      </c>
      <c r="BD6" t="str">
        <f>B5</f>
        <v>Open</v>
      </c>
      <c r="BE6" s="38"/>
    </row>
    <row r="7" spans="1:60" ht="18.75" x14ac:dyDescent="0.3">
      <c r="A7" s="4"/>
      <c r="B7" s="60"/>
      <c r="D7" s="39" t="s">
        <v>22</v>
      </c>
      <c r="E7" s="39"/>
      <c r="F7" s="39"/>
      <c r="G7" s="39"/>
      <c r="H7" s="39"/>
      <c r="I7" s="40" t="s">
        <v>43</v>
      </c>
      <c r="J7" s="40"/>
      <c r="K7" s="40"/>
      <c r="L7" s="40"/>
      <c r="M7" s="40"/>
      <c r="N7" s="13"/>
      <c r="O7" s="13"/>
      <c r="P7" s="13"/>
      <c r="Q7" s="39" t="s">
        <v>29</v>
      </c>
      <c r="R7" s="39"/>
      <c r="S7" s="39"/>
      <c r="T7" s="39"/>
      <c r="U7" s="39"/>
      <c r="V7" s="39"/>
      <c r="W7" s="12"/>
      <c r="X7" s="12"/>
      <c r="Y7" s="12"/>
      <c r="Z7" s="12"/>
      <c r="AA7" s="40" t="s">
        <v>30</v>
      </c>
      <c r="AB7" s="40"/>
      <c r="AC7" s="40"/>
      <c r="AD7" s="40"/>
      <c r="AE7" s="40"/>
      <c r="AF7" s="40"/>
      <c r="AG7" s="13"/>
      <c r="AH7" s="13"/>
      <c r="AI7" s="13"/>
      <c r="AJ7" s="13"/>
      <c r="AK7" s="10" t="s">
        <v>58</v>
      </c>
      <c r="AM7" s="40" t="s">
        <v>456</v>
      </c>
      <c r="AN7" s="40"/>
      <c r="AO7" s="40"/>
      <c r="AP7" s="40"/>
      <c r="AR7" s="41" t="s">
        <v>59</v>
      </c>
      <c r="AS7" s="41"/>
      <c r="AT7" s="41"/>
      <c r="AU7" s="41"/>
      <c r="AV7" s="41"/>
      <c r="AW7" s="41"/>
      <c r="AX7" s="41"/>
      <c r="AY7" s="41"/>
      <c r="AZ7" s="41"/>
      <c r="BD7" t="s">
        <v>466</v>
      </c>
      <c r="BF7" t="s">
        <v>467</v>
      </c>
    </row>
    <row r="8" spans="1:60" s="11" customFormat="1" ht="18.75" x14ac:dyDescent="0.3">
      <c r="A8" s="10" t="s">
        <v>5</v>
      </c>
      <c r="B8" s="32" t="s">
        <v>6</v>
      </c>
      <c r="C8" s="10" t="s">
        <v>64</v>
      </c>
      <c r="D8" s="10" t="s">
        <v>8</v>
      </c>
      <c r="E8" s="10" t="s">
        <v>9</v>
      </c>
      <c r="F8" s="10" t="s">
        <v>10</v>
      </c>
      <c r="G8" s="10" t="s">
        <v>12</v>
      </c>
      <c r="H8" s="10" t="s">
        <v>11</v>
      </c>
      <c r="I8" s="10" t="s">
        <v>17</v>
      </c>
      <c r="J8" s="10" t="s">
        <v>18</v>
      </c>
      <c r="K8" s="10" t="s">
        <v>19</v>
      </c>
      <c r="L8" s="10" t="s">
        <v>20</v>
      </c>
      <c r="M8" s="10" t="s">
        <v>21</v>
      </c>
      <c r="N8" s="10" t="s">
        <v>44</v>
      </c>
      <c r="O8" s="10" t="s">
        <v>45</v>
      </c>
      <c r="P8" s="10" t="s">
        <v>46</v>
      </c>
      <c r="Q8" s="10" t="s">
        <v>23</v>
      </c>
      <c r="R8" s="10" t="s">
        <v>24</v>
      </c>
      <c r="S8" s="10" t="s">
        <v>25</v>
      </c>
      <c r="T8" s="10" t="s">
        <v>26</v>
      </c>
      <c r="U8" s="10" t="s">
        <v>27</v>
      </c>
      <c r="V8" s="10" t="s">
        <v>28</v>
      </c>
      <c r="W8" s="10" t="s">
        <v>44</v>
      </c>
      <c r="X8" s="10" t="s">
        <v>45</v>
      </c>
      <c r="Y8" s="10" t="s">
        <v>47</v>
      </c>
      <c r="Z8" s="10" t="s">
        <v>46</v>
      </c>
      <c r="AA8" s="10" t="s">
        <v>32</v>
      </c>
      <c r="AB8" s="10" t="s">
        <v>33</v>
      </c>
      <c r="AC8" s="10" t="s">
        <v>34</v>
      </c>
      <c r="AD8" s="10" t="s">
        <v>35</v>
      </c>
      <c r="AE8" s="10" t="s">
        <v>36</v>
      </c>
      <c r="AF8" s="10" t="s">
        <v>37</v>
      </c>
      <c r="AG8" s="10" t="s">
        <v>44</v>
      </c>
      <c r="AH8" s="10" t="s">
        <v>47</v>
      </c>
      <c r="AI8" s="10" t="s">
        <v>45</v>
      </c>
      <c r="AJ8" s="10" t="s">
        <v>46</v>
      </c>
      <c r="AK8" s="10" t="s">
        <v>57</v>
      </c>
      <c r="AM8" s="10" t="s">
        <v>48</v>
      </c>
      <c r="AN8" s="10" t="s">
        <v>49</v>
      </c>
      <c r="AO8" s="10" t="s">
        <v>50</v>
      </c>
      <c r="AP8" s="10" t="s">
        <v>51</v>
      </c>
      <c r="AR8" s="10" t="s">
        <v>6</v>
      </c>
      <c r="AS8" s="42" t="s">
        <v>48</v>
      </c>
      <c r="AT8" s="42"/>
      <c r="AU8" s="42" t="s">
        <v>49</v>
      </c>
      <c r="AV8" s="42"/>
      <c r="AW8" s="42" t="s">
        <v>50</v>
      </c>
      <c r="AX8" s="42"/>
      <c r="AY8" s="42" t="s">
        <v>51</v>
      </c>
      <c r="AZ8" s="42"/>
      <c r="BB8" s="11" t="s">
        <v>471</v>
      </c>
      <c r="BC8" s="11" t="s">
        <v>468</v>
      </c>
      <c r="BD8" s="11" t="s">
        <v>5</v>
      </c>
      <c r="BE8" s="11" t="s">
        <v>468</v>
      </c>
      <c r="BF8" s="11" t="s">
        <v>5</v>
      </c>
      <c r="BG8" s="11" t="s">
        <v>468</v>
      </c>
    </row>
    <row r="9" spans="1:60" x14ac:dyDescent="0.25">
      <c r="A9" s="14">
        <f>AA9</f>
        <v>22</v>
      </c>
      <c r="B9" s="61" t="s">
        <v>81</v>
      </c>
      <c r="C9" t="s">
        <v>266</v>
      </c>
      <c r="D9" t="s">
        <v>71</v>
      </c>
      <c r="E9" t="s">
        <v>128</v>
      </c>
      <c r="F9" t="s">
        <v>178</v>
      </c>
      <c r="G9">
        <v>25</v>
      </c>
      <c r="H9" s="14" t="s">
        <v>134</v>
      </c>
      <c r="I9" s="14" t="s">
        <v>90</v>
      </c>
      <c r="J9" s="14" t="s">
        <v>129</v>
      </c>
      <c r="K9" s="14" t="s">
        <v>171</v>
      </c>
      <c r="L9">
        <v>28.5</v>
      </c>
      <c r="M9" s="14" t="s">
        <v>134</v>
      </c>
      <c r="N9" s="5">
        <f>COUNTIF(H9:M9,"w")</f>
        <v>0</v>
      </c>
      <c r="O9" s="5">
        <f>SUM(G9,L9)</f>
        <v>53.5</v>
      </c>
      <c r="P9" s="5">
        <f>SUM((N9*1000)+O9)</f>
        <v>53.5</v>
      </c>
      <c r="Q9" s="5">
        <f>RANK(P9,P$9:P$31,0)</f>
        <v>18</v>
      </c>
      <c r="R9" t="s">
        <v>411</v>
      </c>
      <c r="S9" t="s">
        <v>129</v>
      </c>
      <c r="T9" t="s">
        <v>166</v>
      </c>
      <c r="U9">
        <v>20</v>
      </c>
      <c r="V9" s="14" t="s">
        <v>134</v>
      </c>
      <c r="W9" s="5">
        <f>COUNTIF(H9:V9,"w")</f>
        <v>0</v>
      </c>
      <c r="X9" s="5">
        <f>SUM(U9,L9,G9)</f>
        <v>73.5</v>
      </c>
      <c r="Y9" s="5">
        <f>LARGE(AM9:AO9,3)</f>
        <v>20</v>
      </c>
      <c r="Z9" s="5">
        <f>SUM((W9*1000)+X9+(Y9*0.01))</f>
        <v>73.7</v>
      </c>
      <c r="AA9" s="5">
        <f>RANK(Z9,Z$9:Z$31,0)</f>
        <v>22</v>
      </c>
      <c r="AB9" t="s">
        <v>89</v>
      </c>
      <c r="AC9" t="s">
        <v>128</v>
      </c>
      <c r="AD9" t="s">
        <v>442</v>
      </c>
      <c r="AE9">
        <v>30</v>
      </c>
      <c r="AF9" s="14" t="s">
        <v>132</v>
      </c>
      <c r="AG9" s="5">
        <f>COUNTIF(H9:AF9,"w")</f>
        <v>1</v>
      </c>
      <c r="AH9" s="5">
        <f>SUM(AI9-(LARGE(AM9:AP9,1)+LARGE(AM9:AP9,4)))</f>
        <v>53.5</v>
      </c>
      <c r="AI9" s="5">
        <f>SUM(AM9:AP9)</f>
        <v>103.5</v>
      </c>
      <c r="AJ9" s="5">
        <f>SUM((AG9*1000)+AH9+(AI9*0.001))</f>
        <v>1053.6034999999999</v>
      </c>
      <c r="AK9" s="5">
        <f>RANK(AJ9,$AJ$9:$AJ$30,0)</f>
        <v>19</v>
      </c>
      <c r="AM9">
        <f>G9</f>
        <v>25</v>
      </c>
      <c r="AN9">
        <f>L9</f>
        <v>28.5</v>
      </c>
      <c r="AO9">
        <f>U9</f>
        <v>20</v>
      </c>
      <c r="AP9">
        <f>AE9</f>
        <v>30</v>
      </c>
      <c r="AR9" s="15" t="str">
        <f>B9</f>
        <v>cumberlands CS</v>
      </c>
      <c r="AS9" s="2" t="str">
        <f>D9</f>
        <v>Whitworth SD</v>
      </c>
      <c r="AT9" s="3" t="str">
        <f>F9</f>
        <v>Cody</v>
      </c>
      <c r="AU9" s="2" t="str">
        <f>I9</f>
        <v>ORU JJ</v>
      </c>
      <c r="AV9" s="3" t="str">
        <f>K9</f>
        <v>Coover</v>
      </c>
      <c r="AW9" s="2" t="str">
        <f>R9</f>
        <v>Whitworth</v>
      </c>
      <c r="AX9" s="3" t="str">
        <f>T9</f>
        <v>Chavis</v>
      </c>
      <c r="AY9" s="2" t="str">
        <f>AB9</f>
        <v>KWU KS</v>
      </c>
      <c r="AZ9" s="3" t="str">
        <f>AD9</f>
        <v>Dotson</v>
      </c>
      <c r="BB9" t="str">
        <f>B9</f>
        <v>cumberlands CS</v>
      </c>
      <c r="BC9" t="str">
        <f>C9</f>
        <v>caleb stoffle</v>
      </c>
      <c r="BD9">
        <f>SUM(AG9*3)</f>
        <v>3</v>
      </c>
      <c r="BE9">
        <f>BD9</f>
        <v>3</v>
      </c>
      <c r="BG9">
        <f>BF9</f>
        <v>0</v>
      </c>
    </row>
    <row r="10" spans="1:60" x14ac:dyDescent="0.25">
      <c r="A10" s="14">
        <f t="shared" ref="A10:A30" si="0">AA10</f>
        <v>12</v>
      </c>
      <c r="B10" s="61" t="s">
        <v>82</v>
      </c>
      <c r="C10" t="s">
        <v>364</v>
      </c>
      <c r="D10" t="s">
        <v>99</v>
      </c>
      <c r="E10" t="s">
        <v>128</v>
      </c>
      <c r="F10" t="s">
        <v>133</v>
      </c>
      <c r="G10">
        <v>25</v>
      </c>
      <c r="H10" t="s">
        <v>132</v>
      </c>
      <c r="I10" t="s">
        <v>96</v>
      </c>
      <c r="J10" t="s">
        <v>129</v>
      </c>
      <c r="K10" t="s">
        <v>139</v>
      </c>
      <c r="L10">
        <v>26</v>
      </c>
      <c r="M10" t="s">
        <v>132</v>
      </c>
      <c r="N10" s="5">
        <f t="shared" ref="N10:N30" si="1">COUNTIF(H10:M10,"w")</f>
        <v>2</v>
      </c>
      <c r="O10" s="5">
        <f t="shared" ref="O10:O30" si="2">SUM(G10,L10)</f>
        <v>51</v>
      </c>
      <c r="P10" s="5">
        <f t="shared" ref="P10:P30" si="3">SUM((N10*1000)+O10)</f>
        <v>2051</v>
      </c>
      <c r="Q10" s="5">
        <f t="shared" ref="Q10:Q30" si="4">RANK(P10,P$9:P$31,0)</f>
        <v>5</v>
      </c>
      <c r="R10" t="s">
        <v>88</v>
      </c>
      <c r="S10" t="s">
        <v>129</v>
      </c>
      <c r="T10" t="s">
        <v>408</v>
      </c>
      <c r="U10">
        <v>24</v>
      </c>
      <c r="V10" s="14" t="s">
        <v>134</v>
      </c>
      <c r="W10" s="5">
        <f t="shared" ref="W10:W30" si="5">COUNTIF(H10:V10,"w")</f>
        <v>2</v>
      </c>
      <c r="X10" s="5">
        <f t="shared" ref="X10:X30" si="6">SUM(U10,L10,G10)</f>
        <v>75</v>
      </c>
      <c r="Y10" s="5">
        <f t="shared" ref="Y10:Y30" si="7">LARGE(AM10:AO10,3)</f>
        <v>24</v>
      </c>
      <c r="Z10" s="5">
        <f t="shared" ref="Z10:Z30" si="8">SUM((W10*1000)+X10+(Y10*0.01))</f>
        <v>2075.2399999999998</v>
      </c>
      <c r="AA10" s="5">
        <f t="shared" ref="AA10:AA30" si="9">RANK(Z10,Z$9:Z$31,0)</f>
        <v>12</v>
      </c>
      <c r="AB10" t="s">
        <v>428</v>
      </c>
      <c r="AC10" t="s">
        <v>128</v>
      </c>
      <c r="AD10" t="s">
        <v>166</v>
      </c>
      <c r="AE10">
        <v>21</v>
      </c>
      <c r="AF10" s="14" t="s">
        <v>134</v>
      </c>
      <c r="AG10" s="5">
        <f t="shared" ref="AG10:AG30" si="10">COUNTIF(H10:AF10,"w")</f>
        <v>2</v>
      </c>
      <c r="AH10" s="5">
        <f t="shared" ref="AH10:AH30" si="11">SUM(AI10-(LARGE(AM10:AP10,1)+LARGE(AM10:AP10,4)))</f>
        <v>49</v>
      </c>
      <c r="AI10" s="5">
        <f t="shared" ref="AI10:AI30" si="12">SUM(AM10:AP10)</f>
        <v>96</v>
      </c>
      <c r="AJ10" s="5">
        <f t="shared" ref="AJ10:AJ30" si="13">SUM((AG10*1000)+AH10+(AI10*0.001))</f>
        <v>2049.096</v>
      </c>
      <c r="AK10" s="5">
        <f t="shared" ref="AK10:AK30" si="14">RANK(AJ10,$AJ$9:$AJ$30,0)</f>
        <v>15</v>
      </c>
      <c r="AM10">
        <f t="shared" ref="AM10:AM30" si="15">G10</f>
        <v>25</v>
      </c>
      <c r="AN10">
        <f t="shared" ref="AN10:AN30" si="16">L10</f>
        <v>26</v>
      </c>
      <c r="AO10">
        <f t="shared" ref="AO10:AO30" si="17">U10</f>
        <v>24</v>
      </c>
      <c r="AP10">
        <f t="shared" ref="AP10:AP30" si="18">AE10</f>
        <v>21</v>
      </c>
      <c r="AR10" s="15" t="str">
        <f t="shared" ref="AR10:AR30" si="19">B10</f>
        <v>cumberlands JD</v>
      </c>
      <c r="AS10" s="2" t="str">
        <f t="shared" ref="AS10:AS30" si="20">D10</f>
        <v>Wiley AP</v>
      </c>
      <c r="AT10" s="3" t="str">
        <f t="shared" ref="AT10:AT30" si="21">F10</f>
        <v>Ingram</v>
      </c>
      <c r="AU10" s="2" t="str">
        <f t="shared" ref="AU10:AU30" si="22">I10</f>
        <v>Whitworth HT</v>
      </c>
      <c r="AV10" s="3" t="str">
        <f t="shared" ref="AV10:AV30" si="23">K10</f>
        <v>Muse</v>
      </c>
      <c r="AW10" s="2" t="str">
        <f t="shared" ref="AW10:AW30" si="24">R10</f>
        <v>KWU KM</v>
      </c>
      <c r="AX10" s="3" t="str">
        <f t="shared" ref="AX10:AX30" si="25">T10</f>
        <v>A. Johnson</v>
      </c>
      <c r="AY10" s="2" t="str">
        <f t="shared" ref="AY10:AY30" si="26">AB10</f>
        <v>Whit SD</v>
      </c>
      <c r="AZ10" s="3" t="str">
        <f t="shared" ref="AZ10:AZ30" si="27">AD10</f>
        <v>Chavis</v>
      </c>
      <c r="BB10" t="str">
        <f t="shared" ref="BB10:BB30" si="28">B10</f>
        <v>cumberlands JD</v>
      </c>
      <c r="BC10" t="str">
        <f t="shared" ref="BC10:BC30" si="29">C10</f>
        <v>justin durbin</v>
      </c>
      <c r="BD10">
        <f t="shared" ref="BD10:BD30" si="30">SUM(AG10*3)</f>
        <v>6</v>
      </c>
      <c r="BE10">
        <f t="shared" ref="BE10:BE30" si="31">BD10</f>
        <v>6</v>
      </c>
      <c r="BG10">
        <f t="shared" ref="BG10:BG30" si="32">BF10</f>
        <v>0</v>
      </c>
    </row>
    <row r="11" spans="1:60" x14ac:dyDescent="0.25">
      <c r="A11" s="14">
        <f t="shared" si="0"/>
        <v>14</v>
      </c>
      <c r="B11" s="61" t="s">
        <v>83</v>
      </c>
      <c r="C11" t="s">
        <v>265</v>
      </c>
      <c r="D11" t="s">
        <v>95</v>
      </c>
      <c r="E11" t="s">
        <v>129</v>
      </c>
      <c r="F11" t="s">
        <v>142</v>
      </c>
      <c r="G11">
        <v>26</v>
      </c>
      <c r="H11" t="s">
        <v>134</v>
      </c>
      <c r="I11" t="s">
        <v>87</v>
      </c>
      <c r="J11" t="s">
        <v>128</v>
      </c>
      <c r="K11" t="s">
        <v>143</v>
      </c>
      <c r="L11">
        <v>28</v>
      </c>
      <c r="M11" t="s">
        <v>132</v>
      </c>
      <c r="N11" s="5">
        <f t="shared" si="1"/>
        <v>1</v>
      </c>
      <c r="O11" s="5">
        <f t="shared" si="2"/>
        <v>54</v>
      </c>
      <c r="P11" s="5">
        <f t="shared" si="3"/>
        <v>1054</v>
      </c>
      <c r="Q11" s="5">
        <f t="shared" si="4"/>
        <v>11</v>
      </c>
      <c r="R11" t="s">
        <v>94</v>
      </c>
      <c r="S11" t="s">
        <v>129</v>
      </c>
      <c r="T11" t="s">
        <v>393</v>
      </c>
      <c r="U11">
        <v>29</v>
      </c>
      <c r="V11" s="14" t="s">
        <v>134</v>
      </c>
      <c r="W11" s="5">
        <f t="shared" si="5"/>
        <v>1</v>
      </c>
      <c r="X11" s="5">
        <f t="shared" si="6"/>
        <v>83</v>
      </c>
      <c r="Y11" s="5">
        <f t="shared" si="7"/>
        <v>26</v>
      </c>
      <c r="Z11" s="5">
        <f t="shared" si="8"/>
        <v>1083.26</v>
      </c>
      <c r="AA11" s="5">
        <f t="shared" si="9"/>
        <v>14</v>
      </c>
      <c r="AB11" t="s">
        <v>91</v>
      </c>
      <c r="AC11" t="s">
        <v>128</v>
      </c>
      <c r="AD11" t="s">
        <v>146</v>
      </c>
      <c r="AE11">
        <v>26</v>
      </c>
      <c r="AF11" s="14" t="s">
        <v>134</v>
      </c>
      <c r="AG11" s="5">
        <f t="shared" si="10"/>
        <v>1</v>
      </c>
      <c r="AH11" s="5">
        <f t="shared" si="11"/>
        <v>54</v>
      </c>
      <c r="AI11" s="5">
        <f t="shared" si="12"/>
        <v>109</v>
      </c>
      <c r="AJ11" s="5">
        <f t="shared" si="13"/>
        <v>1054.1089999999999</v>
      </c>
      <c r="AK11" s="5">
        <f t="shared" si="14"/>
        <v>18</v>
      </c>
      <c r="AM11">
        <f t="shared" si="15"/>
        <v>26</v>
      </c>
      <c r="AN11">
        <f t="shared" si="16"/>
        <v>28</v>
      </c>
      <c r="AO11">
        <f t="shared" si="17"/>
        <v>29</v>
      </c>
      <c r="AP11">
        <f t="shared" si="18"/>
        <v>26</v>
      </c>
      <c r="AR11" s="15" t="str">
        <f t="shared" si="19"/>
        <v>cumberlands MK</v>
      </c>
      <c r="AS11" s="2" t="str">
        <f t="shared" si="20"/>
        <v>Whitworth CB</v>
      </c>
      <c r="AT11" s="3" t="str">
        <f t="shared" si="21"/>
        <v>Gamboa</v>
      </c>
      <c r="AU11" s="2" t="str">
        <f t="shared" si="22"/>
        <v>JBU WM</v>
      </c>
      <c r="AV11" s="3" t="str">
        <f t="shared" si="23"/>
        <v>Greenawalt</v>
      </c>
      <c r="AW11" s="2" t="str">
        <f t="shared" si="24"/>
        <v>Whitworth BM</v>
      </c>
      <c r="AX11" s="3" t="str">
        <f t="shared" si="25"/>
        <v>Kirksey</v>
      </c>
      <c r="AY11" s="2" t="str">
        <f t="shared" si="26"/>
        <v>ORU JW</v>
      </c>
      <c r="AZ11" s="3" t="str">
        <f t="shared" si="27"/>
        <v>Utter</v>
      </c>
      <c r="BB11" t="str">
        <f t="shared" si="28"/>
        <v>cumberlands MK</v>
      </c>
      <c r="BC11" t="str">
        <f t="shared" si="29"/>
        <v>matthew kelly</v>
      </c>
      <c r="BD11">
        <f t="shared" si="30"/>
        <v>3</v>
      </c>
      <c r="BE11">
        <f t="shared" si="31"/>
        <v>3</v>
      </c>
      <c r="BG11">
        <f t="shared" si="32"/>
        <v>0</v>
      </c>
    </row>
    <row r="12" spans="1:60" x14ac:dyDescent="0.25">
      <c r="A12" s="14">
        <f t="shared" si="0"/>
        <v>5</v>
      </c>
      <c r="B12" s="61" t="s">
        <v>84</v>
      </c>
      <c r="C12" t="s">
        <v>365</v>
      </c>
      <c r="D12" t="s">
        <v>86</v>
      </c>
      <c r="E12" t="s">
        <v>129</v>
      </c>
      <c r="F12" t="s">
        <v>170</v>
      </c>
      <c r="G12">
        <v>28</v>
      </c>
      <c r="H12" t="s">
        <v>134</v>
      </c>
      <c r="I12" t="s">
        <v>89</v>
      </c>
      <c r="J12" t="s">
        <v>128</v>
      </c>
      <c r="K12" t="s">
        <v>141</v>
      </c>
      <c r="L12">
        <v>29</v>
      </c>
      <c r="M12" t="s">
        <v>132</v>
      </c>
      <c r="N12" s="5">
        <f>COUNTIF(H12:M12,"w")</f>
        <v>1</v>
      </c>
      <c r="O12" s="5">
        <f>SUM(G12,L12)</f>
        <v>57</v>
      </c>
      <c r="P12" s="5">
        <f t="shared" si="3"/>
        <v>1057</v>
      </c>
      <c r="Q12" s="5">
        <f t="shared" si="4"/>
        <v>6</v>
      </c>
      <c r="R12" t="s">
        <v>101</v>
      </c>
      <c r="S12" t="s">
        <v>128</v>
      </c>
      <c r="T12" t="s">
        <v>404</v>
      </c>
      <c r="U12">
        <v>27</v>
      </c>
      <c r="V12" s="14" t="s">
        <v>132</v>
      </c>
      <c r="W12" s="5">
        <f t="shared" si="5"/>
        <v>2</v>
      </c>
      <c r="X12" s="5">
        <f t="shared" si="6"/>
        <v>84</v>
      </c>
      <c r="Y12" s="5">
        <f t="shared" si="7"/>
        <v>27</v>
      </c>
      <c r="Z12" s="5">
        <f t="shared" si="8"/>
        <v>2084.27</v>
      </c>
      <c r="AA12" s="5">
        <f t="shared" si="9"/>
        <v>5</v>
      </c>
      <c r="AB12" t="s">
        <v>99</v>
      </c>
      <c r="AC12" t="s">
        <v>129</v>
      </c>
      <c r="AD12" t="s">
        <v>158</v>
      </c>
      <c r="AE12">
        <v>29</v>
      </c>
      <c r="AF12" s="14" t="s">
        <v>132</v>
      </c>
      <c r="AG12" s="5">
        <f t="shared" si="10"/>
        <v>3</v>
      </c>
      <c r="AH12" s="5">
        <f t="shared" si="11"/>
        <v>57</v>
      </c>
      <c r="AI12" s="5">
        <f t="shared" si="12"/>
        <v>113</v>
      </c>
      <c r="AJ12" s="5">
        <f t="shared" si="13"/>
        <v>3057.1129999999998</v>
      </c>
      <c r="AK12" s="5">
        <f t="shared" si="14"/>
        <v>4</v>
      </c>
      <c r="AM12">
        <f t="shared" si="15"/>
        <v>28</v>
      </c>
      <c r="AN12">
        <f t="shared" si="16"/>
        <v>29</v>
      </c>
      <c r="AO12">
        <f t="shared" si="17"/>
        <v>27</v>
      </c>
      <c r="AP12">
        <f t="shared" si="18"/>
        <v>29</v>
      </c>
      <c r="AR12" s="15" t="str">
        <f t="shared" si="19"/>
        <v>cumberlands SS</v>
      </c>
      <c r="AS12" s="2" t="str">
        <f t="shared" si="20"/>
        <v>JBU MB</v>
      </c>
      <c r="AT12" s="3" t="str">
        <f t="shared" si="21"/>
        <v>Belmont</v>
      </c>
      <c r="AU12" s="2" t="str">
        <f t="shared" si="22"/>
        <v>KWU KS</v>
      </c>
      <c r="AV12" s="3" t="str">
        <f t="shared" si="23"/>
        <v>K. Davis</v>
      </c>
      <c r="AW12" s="2" t="str">
        <f t="shared" si="24"/>
        <v>Wiley LM</v>
      </c>
      <c r="AX12" s="3" t="str">
        <f t="shared" si="25"/>
        <v>Ramsey</v>
      </c>
      <c r="AY12" s="2" t="str">
        <f t="shared" si="26"/>
        <v>Wiley AP</v>
      </c>
      <c r="AZ12" s="3" t="str">
        <f t="shared" si="27"/>
        <v>Brown</v>
      </c>
      <c r="BB12" t="str">
        <f t="shared" si="28"/>
        <v>cumberlands SS</v>
      </c>
      <c r="BC12" t="str">
        <f t="shared" si="29"/>
        <v>seth stoffle</v>
      </c>
      <c r="BD12">
        <f t="shared" si="30"/>
        <v>9</v>
      </c>
      <c r="BE12">
        <f t="shared" si="31"/>
        <v>9</v>
      </c>
      <c r="BF12">
        <v>6</v>
      </c>
      <c r="BG12">
        <f t="shared" si="32"/>
        <v>6</v>
      </c>
      <c r="BH12" t="s">
        <v>496</v>
      </c>
    </row>
    <row r="13" spans="1:60" x14ac:dyDescent="0.25">
      <c r="A13" s="14">
        <f t="shared" si="0"/>
        <v>14</v>
      </c>
      <c r="B13" s="61" t="s">
        <v>85</v>
      </c>
      <c r="C13" t="s">
        <v>268</v>
      </c>
      <c r="D13" t="s">
        <v>93</v>
      </c>
      <c r="E13" t="s">
        <v>129</v>
      </c>
      <c r="F13" t="s">
        <v>158</v>
      </c>
      <c r="G13">
        <v>28</v>
      </c>
      <c r="H13" t="s">
        <v>132</v>
      </c>
      <c r="I13" t="s">
        <v>101</v>
      </c>
      <c r="J13" t="s">
        <v>128</v>
      </c>
      <c r="K13" t="s">
        <v>142</v>
      </c>
      <c r="L13">
        <v>26</v>
      </c>
      <c r="M13" t="s">
        <v>134</v>
      </c>
      <c r="N13" s="5">
        <f t="shared" si="1"/>
        <v>1</v>
      </c>
      <c r="O13" s="5">
        <f t="shared" si="2"/>
        <v>54</v>
      </c>
      <c r="P13" s="5">
        <f t="shared" si="3"/>
        <v>1054</v>
      </c>
      <c r="Q13" s="5">
        <f t="shared" si="4"/>
        <v>11</v>
      </c>
      <c r="R13" t="s">
        <v>71</v>
      </c>
      <c r="S13" t="s">
        <v>129</v>
      </c>
      <c r="T13" t="s">
        <v>409</v>
      </c>
      <c r="U13">
        <v>29</v>
      </c>
      <c r="V13" s="14" t="s">
        <v>134</v>
      </c>
      <c r="W13" s="5">
        <f t="shared" si="5"/>
        <v>1</v>
      </c>
      <c r="X13" s="5">
        <f t="shared" si="6"/>
        <v>83</v>
      </c>
      <c r="Y13" s="5">
        <f t="shared" si="7"/>
        <v>26</v>
      </c>
      <c r="Z13" s="5">
        <f t="shared" si="8"/>
        <v>1083.26</v>
      </c>
      <c r="AA13" s="5">
        <f t="shared" si="9"/>
        <v>14</v>
      </c>
      <c r="AB13" t="s">
        <v>443</v>
      </c>
      <c r="AC13" t="s">
        <v>128</v>
      </c>
      <c r="AD13" t="s">
        <v>136</v>
      </c>
      <c r="AE13">
        <v>29</v>
      </c>
      <c r="AF13" s="14" t="s">
        <v>132</v>
      </c>
      <c r="AG13" s="5">
        <f t="shared" si="10"/>
        <v>2</v>
      </c>
      <c r="AH13" s="5">
        <f t="shared" si="11"/>
        <v>57</v>
      </c>
      <c r="AI13" s="5">
        <f t="shared" si="12"/>
        <v>112</v>
      </c>
      <c r="AJ13" s="5">
        <f t="shared" si="13"/>
        <v>2057.1120000000001</v>
      </c>
      <c r="AK13" s="5">
        <f t="shared" si="14"/>
        <v>10</v>
      </c>
      <c r="AM13">
        <f t="shared" si="15"/>
        <v>28</v>
      </c>
      <c r="AN13">
        <f t="shared" si="16"/>
        <v>26</v>
      </c>
      <c r="AO13">
        <f t="shared" si="17"/>
        <v>29</v>
      </c>
      <c r="AP13">
        <f t="shared" si="18"/>
        <v>29</v>
      </c>
      <c r="AR13" s="15" t="str">
        <f t="shared" si="19"/>
        <v>JBU BJ</v>
      </c>
      <c r="AS13" s="2" t="str">
        <f t="shared" si="20"/>
        <v>Whitworth AH</v>
      </c>
      <c r="AT13" s="3" t="str">
        <f t="shared" si="21"/>
        <v>Brown</v>
      </c>
      <c r="AU13" s="2" t="str">
        <f t="shared" si="22"/>
        <v>Wiley LM</v>
      </c>
      <c r="AV13" s="3" t="str">
        <f t="shared" si="23"/>
        <v>Gamboa</v>
      </c>
      <c r="AW13" s="2" t="str">
        <f t="shared" si="24"/>
        <v>Whitworth SD</v>
      </c>
      <c r="AX13" s="3" t="str">
        <f t="shared" si="25"/>
        <v>Burns</v>
      </c>
      <c r="AY13" s="2" t="str">
        <f t="shared" si="26"/>
        <v>Whit MG</v>
      </c>
      <c r="AZ13" s="3" t="str">
        <f t="shared" si="27"/>
        <v>Schrauger</v>
      </c>
      <c r="BB13" t="str">
        <f t="shared" si="28"/>
        <v>JBU BJ</v>
      </c>
      <c r="BC13" t="str">
        <f t="shared" si="29"/>
        <v>Brad Johnson</v>
      </c>
      <c r="BD13">
        <f t="shared" si="30"/>
        <v>6</v>
      </c>
      <c r="BE13">
        <f t="shared" si="31"/>
        <v>6</v>
      </c>
      <c r="BG13">
        <f t="shared" si="32"/>
        <v>0</v>
      </c>
    </row>
    <row r="14" spans="1:60" x14ac:dyDescent="0.25">
      <c r="A14" s="14">
        <f t="shared" si="0"/>
        <v>8</v>
      </c>
      <c r="B14" s="61" t="s">
        <v>86</v>
      </c>
      <c r="C14" t="s">
        <v>486</v>
      </c>
      <c r="D14" t="s">
        <v>84</v>
      </c>
      <c r="E14" t="s">
        <v>128</v>
      </c>
      <c r="F14" t="s">
        <v>170</v>
      </c>
      <c r="G14">
        <v>29</v>
      </c>
      <c r="H14" t="s">
        <v>132</v>
      </c>
      <c r="I14" t="s">
        <v>71</v>
      </c>
      <c r="J14" t="s">
        <v>129</v>
      </c>
      <c r="K14" t="s">
        <v>131</v>
      </c>
      <c r="L14">
        <v>25</v>
      </c>
      <c r="M14" t="s">
        <v>134</v>
      </c>
      <c r="N14" s="5">
        <f t="shared" si="1"/>
        <v>1</v>
      </c>
      <c r="O14" s="5">
        <f t="shared" si="2"/>
        <v>54</v>
      </c>
      <c r="P14" s="5">
        <f t="shared" si="3"/>
        <v>1054</v>
      </c>
      <c r="Q14" s="5">
        <f t="shared" si="4"/>
        <v>11</v>
      </c>
      <c r="R14" t="s">
        <v>92</v>
      </c>
      <c r="S14" t="s">
        <v>129</v>
      </c>
      <c r="T14" t="s">
        <v>403</v>
      </c>
      <c r="U14">
        <v>28</v>
      </c>
      <c r="V14" s="14" t="s">
        <v>132</v>
      </c>
      <c r="W14" s="5">
        <f t="shared" si="5"/>
        <v>2</v>
      </c>
      <c r="X14" s="5">
        <f t="shared" si="6"/>
        <v>82</v>
      </c>
      <c r="Y14" s="5">
        <f t="shared" si="7"/>
        <v>25</v>
      </c>
      <c r="Z14" s="5">
        <f t="shared" si="8"/>
        <v>2082.25</v>
      </c>
      <c r="AA14" s="5">
        <f t="shared" si="9"/>
        <v>8</v>
      </c>
      <c r="AB14" t="s">
        <v>444</v>
      </c>
      <c r="AC14" t="s">
        <v>128</v>
      </c>
      <c r="AD14" t="s">
        <v>445</v>
      </c>
      <c r="AE14">
        <v>25</v>
      </c>
      <c r="AF14" s="14" t="s">
        <v>134</v>
      </c>
      <c r="AG14" s="5">
        <f t="shared" si="10"/>
        <v>2</v>
      </c>
      <c r="AH14" s="5">
        <f t="shared" si="11"/>
        <v>53</v>
      </c>
      <c r="AI14" s="5">
        <f t="shared" si="12"/>
        <v>107</v>
      </c>
      <c r="AJ14" s="5">
        <f t="shared" si="13"/>
        <v>2053.107</v>
      </c>
      <c r="AK14" s="5">
        <f t="shared" si="14"/>
        <v>13</v>
      </c>
      <c r="AM14">
        <f t="shared" si="15"/>
        <v>29</v>
      </c>
      <c r="AN14">
        <f t="shared" si="16"/>
        <v>25</v>
      </c>
      <c r="AO14">
        <f t="shared" si="17"/>
        <v>28</v>
      </c>
      <c r="AP14">
        <f t="shared" si="18"/>
        <v>25</v>
      </c>
      <c r="AR14" s="15" t="str">
        <f t="shared" si="19"/>
        <v>JBU MB</v>
      </c>
      <c r="AS14" s="2" t="str">
        <f t="shared" si="20"/>
        <v>cumberlands SS</v>
      </c>
      <c r="AT14" s="3" t="str">
        <f t="shared" si="21"/>
        <v>Belmont</v>
      </c>
      <c r="AU14" s="2" t="str">
        <f t="shared" si="22"/>
        <v>Whitworth SD</v>
      </c>
      <c r="AV14" s="3" t="str">
        <f t="shared" si="23"/>
        <v>G.Harmon</v>
      </c>
      <c r="AW14" s="2" t="str">
        <f t="shared" si="24"/>
        <v>ORU SS</v>
      </c>
      <c r="AX14" s="3" t="str">
        <f t="shared" si="25"/>
        <v>Marse</v>
      </c>
      <c r="AY14" s="2" t="str">
        <f t="shared" si="26"/>
        <v>Whit HT</v>
      </c>
      <c r="AZ14" s="3" t="str">
        <f t="shared" si="27"/>
        <v>Sauceda</v>
      </c>
      <c r="BB14" t="str">
        <f t="shared" si="28"/>
        <v>JBU MB</v>
      </c>
      <c r="BC14" t="str">
        <f t="shared" si="29"/>
        <v>Michael Burchfield</v>
      </c>
      <c r="BD14">
        <f t="shared" si="30"/>
        <v>6</v>
      </c>
      <c r="BE14">
        <f t="shared" si="31"/>
        <v>6</v>
      </c>
      <c r="BG14">
        <f t="shared" si="32"/>
        <v>0</v>
      </c>
    </row>
    <row r="15" spans="1:60" x14ac:dyDescent="0.25">
      <c r="A15" s="14">
        <f t="shared" si="0"/>
        <v>13</v>
      </c>
      <c r="B15" s="61" t="s">
        <v>87</v>
      </c>
      <c r="C15" t="s">
        <v>267</v>
      </c>
      <c r="D15" t="s">
        <v>96</v>
      </c>
      <c r="E15" t="s">
        <v>128</v>
      </c>
      <c r="F15" t="s">
        <v>165</v>
      </c>
      <c r="G15">
        <v>30</v>
      </c>
      <c r="H15" t="s">
        <v>132</v>
      </c>
      <c r="I15" t="s">
        <v>83</v>
      </c>
      <c r="J15" t="s">
        <v>129</v>
      </c>
      <c r="K15" t="s">
        <v>143</v>
      </c>
      <c r="L15">
        <v>27</v>
      </c>
      <c r="M15" t="s">
        <v>134</v>
      </c>
      <c r="N15" s="5">
        <f t="shared" si="1"/>
        <v>1</v>
      </c>
      <c r="O15" s="5">
        <f t="shared" si="2"/>
        <v>57</v>
      </c>
      <c r="P15" s="5">
        <f t="shared" si="3"/>
        <v>1057</v>
      </c>
      <c r="Q15" s="5">
        <f t="shared" si="4"/>
        <v>6</v>
      </c>
      <c r="R15" t="s">
        <v>97</v>
      </c>
      <c r="S15" t="s">
        <v>128</v>
      </c>
      <c r="T15" t="s">
        <v>169</v>
      </c>
      <c r="U15">
        <v>30</v>
      </c>
      <c r="V15" s="14" t="s">
        <v>134</v>
      </c>
      <c r="W15" s="5">
        <f t="shared" si="5"/>
        <v>1</v>
      </c>
      <c r="X15" s="5">
        <f t="shared" si="6"/>
        <v>87</v>
      </c>
      <c r="Y15" s="5">
        <f t="shared" si="7"/>
        <v>27</v>
      </c>
      <c r="Z15" s="5">
        <f t="shared" si="8"/>
        <v>1087.27</v>
      </c>
      <c r="AA15" s="5">
        <f t="shared" si="9"/>
        <v>13</v>
      </c>
      <c r="AB15" t="s">
        <v>100</v>
      </c>
      <c r="AC15" t="s">
        <v>129</v>
      </c>
      <c r="AD15" t="s">
        <v>447</v>
      </c>
      <c r="AE15">
        <v>29</v>
      </c>
      <c r="AF15" s="14" t="s">
        <v>132</v>
      </c>
      <c r="AG15" s="5">
        <f t="shared" si="10"/>
        <v>2</v>
      </c>
      <c r="AH15" s="5">
        <f t="shared" si="11"/>
        <v>59</v>
      </c>
      <c r="AI15" s="5">
        <f t="shared" si="12"/>
        <v>116</v>
      </c>
      <c r="AJ15" s="5">
        <f t="shared" si="13"/>
        <v>2059.116</v>
      </c>
      <c r="AK15" s="5">
        <f t="shared" si="14"/>
        <v>9</v>
      </c>
      <c r="AM15">
        <f t="shared" si="15"/>
        <v>30</v>
      </c>
      <c r="AN15">
        <f t="shared" si="16"/>
        <v>27</v>
      </c>
      <c r="AO15">
        <f t="shared" si="17"/>
        <v>30</v>
      </c>
      <c r="AP15">
        <f t="shared" si="18"/>
        <v>29</v>
      </c>
      <c r="AR15" s="15" t="str">
        <f t="shared" si="19"/>
        <v>JBU WM</v>
      </c>
      <c r="AS15" s="2" t="str">
        <f t="shared" si="20"/>
        <v>Whitworth HT</v>
      </c>
      <c r="AT15" s="3" t="str">
        <f t="shared" si="21"/>
        <v>Jeree Forbes</v>
      </c>
      <c r="AU15" s="2" t="str">
        <f t="shared" si="22"/>
        <v>cumberlands MK</v>
      </c>
      <c r="AV15" s="3" t="str">
        <f t="shared" si="23"/>
        <v>Greenawalt</v>
      </c>
      <c r="AW15" s="2" t="str">
        <f t="shared" si="24"/>
        <v>Whitworth JK</v>
      </c>
      <c r="AX15" s="3" t="str">
        <f t="shared" si="25"/>
        <v>Davis</v>
      </c>
      <c r="AY15" s="2" t="str">
        <f t="shared" si="26"/>
        <v>Wiley CM</v>
      </c>
      <c r="AZ15" s="3" t="str">
        <f t="shared" si="27"/>
        <v>K.Davis</v>
      </c>
      <c r="BB15" t="str">
        <f t="shared" si="28"/>
        <v>JBU WM</v>
      </c>
      <c r="BC15" t="str">
        <f t="shared" si="29"/>
        <v>Walker Martin</v>
      </c>
      <c r="BD15">
        <f t="shared" si="30"/>
        <v>6</v>
      </c>
      <c r="BE15">
        <f t="shared" si="31"/>
        <v>6</v>
      </c>
      <c r="BG15">
        <f t="shared" si="32"/>
        <v>0</v>
      </c>
    </row>
    <row r="16" spans="1:60" x14ac:dyDescent="0.25">
      <c r="A16" s="14">
        <f t="shared" si="0"/>
        <v>1</v>
      </c>
      <c r="B16" s="61" t="s">
        <v>88</v>
      </c>
      <c r="C16" t="s">
        <v>377</v>
      </c>
      <c r="D16" t="s">
        <v>92</v>
      </c>
      <c r="E16" t="s">
        <v>129</v>
      </c>
      <c r="F16" t="s">
        <v>159</v>
      </c>
      <c r="G16">
        <v>28</v>
      </c>
      <c r="H16" t="s">
        <v>132</v>
      </c>
      <c r="I16" t="s">
        <v>95</v>
      </c>
      <c r="J16" t="s">
        <v>128</v>
      </c>
      <c r="K16" t="s">
        <v>157</v>
      </c>
      <c r="L16">
        <v>29</v>
      </c>
      <c r="M16" t="s">
        <v>132</v>
      </c>
      <c r="N16" s="5">
        <f t="shared" si="1"/>
        <v>2</v>
      </c>
      <c r="O16" s="5">
        <f t="shared" si="2"/>
        <v>57</v>
      </c>
      <c r="P16" s="5">
        <f t="shared" si="3"/>
        <v>2057</v>
      </c>
      <c r="Q16" s="5">
        <f t="shared" si="4"/>
        <v>1</v>
      </c>
      <c r="R16" t="s">
        <v>407</v>
      </c>
      <c r="S16" t="s">
        <v>128</v>
      </c>
      <c r="T16" t="s">
        <v>408</v>
      </c>
      <c r="U16">
        <v>27</v>
      </c>
      <c r="V16" s="14" t="s">
        <v>132</v>
      </c>
      <c r="W16" s="5">
        <f t="shared" si="5"/>
        <v>3</v>
      </c>
      <c r="X16" s="5">
        <f t="shared" si="6"/>
        <v>84</v>
      </c>
      <c r="Y16" s="5">
        <f t="shared" si="7"/>
        <v>27</v>
      </c>
      <c r="Z16" s="5">
        <f t="shared" si="8"/>
        <v>3084.27</v>
      </c>
      <c r="AA16" s="5">
        <f t="shared" si="9"/>
        <v>1</v>
      </c>
      <c r="AB16" t="s">
        <v>453</v>
      </c>
      <c r="AC16" t="s">
        <v>129</v>
      </c>
      <c r="AD16" t="s">
        <v>449</v>
      </c>
      <c r="AE16">
        <v>30</v>
      </c>
      <c r="AF16" s="14" t="s">
        <v>132</v>
      </c>
      <c r="AG16" s="5">
        <f t="shared" si="10"/>
        <v>4</v>
      </c>
      <c r="AH16" s="5">
        <f t="shared" si="11"/>
        <v>57</v>
      </c>
      <c r="AI16" s="5">
        <f t="shared" si="12"/>
        <v>114</v>
      </c>
      <c r="AJ16" s="5">
        <f t="shared" si="13"/>
        <v>4057.114</v>
      </c>
      <c r="AK16" s="5">
        <f t="shared" si="14"/>
        <v>1</v>
      </c>
      <c r="AM16">
        <f t="shared" si="15"/>
        <v>28</v>
      </c>
      <c r="AN16">
        <f t="shared" si="16"/>
        <v>29</v>
      </c>
      <c r="AO16">
        <f t="shared" si="17"/>
        <v>27</v>
      </c>
      <c r="AP16">
        <f t="shared" si="18"/>
        <v>30</v>
      </c>
      <c r="AR16" s="15" t="str">
        <f t="shared" si="19"/>
        <v>KWU KM</v>
      </c>
      <c r="AS16" s="2" t="str">
        <f t="shared" si="20"/>
        <v>ORU SS</v>
      </c>
      <c r="AT16" s="3" t="str">
        <f t="shared" si="21"/>
        <v>JBU</v>
      </c>
      <c r="AU16" s="2" t="str">
        <f t="shared" si="22"/>
        <v>Whitworth CB</v>
      </c>
      <c r="AV16" s="3" t="str">
        <f t="shared" si="23"/>
        <v>Rainey</v>
      </c>
      <c r="AW16" s="2" t="str">
        <f t="shared" si="24"/>
        <v>cumberlands jd</v>
      </c>
      <c r="AX16" s="3" t="str">
        <f t="shared" si="25"/>
        <v>A. Johnson</v>
      </c>
      <c r="AY16" s="2" t="str">
        <f t="shared" si="26"/>
        <v>Whit AH</v>
      </c>
      <c r="AZ16" s="3" t="str">
        <f t="shared" si="27"/>
        <v>Chat</v>
      </c>
      <c r="BB16" t="str">
        <f t="shared" si="28"/>
        <v>KWU KM</v>
      </c>
      <c r="BC16" t="str">
        <f t="shared" si="29"/>
        <v>Kourtney Maison</v>
      </c>
      <c r="BD16">
        <f t="shared" si="30"/>
        <v>12</v>
      </c>
      <c r="BE16">
        <f t="shared" si="31"/>
        <v>12</v>
      </c>
      <c r="BF16">
        <v>6</v>
      </c>
      <c r="BG16">
        <f t="shared" si="32"/>
        <v>6</v>
      </c>
      <c r="BH16" t="s">
        <v>496</v>
      </c>
    </row>
    <row r="17" spans="1:60" x14ac:dyDescent="0.25">
      <c r="A17" s="14">
        <f t="shared" si="0"/>
        <v>20</v>
      </c>
      <c r="B17" s="61" t="s">
        <v>89</v>
      </c>
      <c r="C17" t="s">
        <v>373</v>
      </c>
      <c r="D17" t="s">
        <v>97</v>
      </c>
      <c r="E17" t="s">
        <v>128</v>
      </c>
      <c r="F17" t="s">
        <v>145</v>
      </c>
      <c r="G17">
        <v>25</v>
      </c>
      <c r="H17" t="s">
        <v>134</v>
      </c>
      <c r="I17" t="s">
        <v>148</v>
      </c>
      <c r="J17" t="s">
        <v>129</v>
      </c>
      <c r="K17" t="s">
        <v>141</v>
      </c>
      <c r="L17">
        <v>28</v>
      </c>
      <c r="M17" t="s">
        <v>134</v>
      </c>
      <c r="N17" s="5">
        <f t="shared" si="1"/>
        <v>0</v>
      </c>
      <c r="O17" s="5">
        <f t="shared" si="2"/>
        <v>53</v>
      </c>
      <c r="P17" s="5">
        <f t="shared" si="3"/>
        <v>53</v>
      </c>
      <c r="Q17" s="5">
        <f t="shared" si="4"/>
        <v>19</v>
      </c>
      <c r="R17" t="s">
        <v>99</v>
      </c>
      <c r="S17" t="s">
        <v>128</v>
      </c>
      <c r="T17" t="s">
        <v>402</v>
      </c>
      <c r="U17">
        <v>29</v>
      </c>
      <c r="V17" s="14" t="s">
        <v>134</v>
      </c>
      <c r="W17" s="5">
        <f t="shared" si="5"/>
        <v>0</v>
      </c>
      <c r="X17" s="5">
        <f t="shared" si="6"/>
        <v>82</v>
      </c>
      <c r="Y17" s="5">
        <f t="shared" si="7"/>
        <v>25</v>
      </c>
      <c r="Z17" s="5">
        <f t="shared" si="8"/>
        <v>82.25</v>
      </c>
      <c r="AA17" s="5">
        <f t="shared" si="9"/>
        <v>20</v>
      </c>
      <c r="AB17" t="s">
        <v>452</v>
      </c>
      <c r="AC17" t="s">
        <v>129</v>
      </c>
      <c r="AD17" t="s">
        <v>442</v>
      </c>
      <c r="AE17">
        <v>22</v>
      </c>
      <c r="AF17" s="14" t="s">
        <v>134</v>
      </c>
      <c r="AG17" s="5">
        <f t="shared" si="10"/>
        <v>0</v>
      </c>
      <c r="AH17" s="5">
        <f t="shared" si="11"/>
        <v>53</v>
      </c>
      <c r="AI17" s="5">
        <f t="shared" si="12"/>
        <v>104</v>
      </c>
      <c r="AJ17" s="5">
        <f t="shared" si="13"/>
        <v>53.103999999999999</v>
      </c>
      <c r="AK17" s="5">
        <f t="shared" si="14"/>
        <v>21</v>
      </c>
      <c r="AM17">
        <f t="shared" si="15"/>
        <v>25</v>
      </c>
      <c r="AN17">
        <f t="shared" si="16"/>
        <v>28</v>
      </c>
      <c r="AO17">
        <f t="shared" si="17"/>
        <v>29</v>
      </c>
      <c r="AP17">
        <f t="shared" si="18"/>
        <v>22</v>
      </c>
      <c r="AR17" s="15" t="str">
        <f t="shared" si="19"/>
        <v>KWU KS</v>
      </c>
      <c r="AS17" s="2" t="str">
        <f t="shared" si="20"/>
        <v>Whitworth JK</v>
      </c>
      <c r="AT17" s="3" t="str">
        <f t="shared" si="21"/>
        <v>Rutledge</v>
      </c>
      <c r="AU17" s="2" t="str">
        <f t="shared" si="22"/>
        <v>cumberlands ss</v>
      </c>
      <c r="AV17" s="3" t="str">
        <f t="shared" si="23"/>
        <v>K. Davis</v>
      </c>
      <c r="AW17" s="2" t="str">
        <f t="shared" si="24"/>
        <v>Wiley AP</v>
      </c>
      <c r="AX17" s="3" t="str">
        <f t="shared" si="25"/>
        <v>Joshua</v>
      </c>
      <c r="AY17" s="2" t="str">
        <f t="shared" si="26"/>
        <v>cumb cs</v>
      </c>
      <c r="AZ17" s="3" t="str">
        <f t="shared" si="27"/>
        <v>Dotson</v>
      </c>
      <c r="BB17" t="str">
        <f t="shared" si="28"/>
        <v>KWU KS</v>
      </c>
      <c r="BC17" t="str">
        <f t="shared" si="29"/>
        <v>Kiefer Storer</v>
      </c>
      <c r="BD17">
        <f t="shared" si="30"/>
        <v>0</v>
      </c>
      <c r="BE17">
        <f t="shared" si="31"/>
        <v>0</v>
      </c>
      <c r="BG17">
        <f t="shared" si="32"/>
        <v>0</v>
      </c>
    </row>
    <row r="18" spans="1:60" x14ac:dyDescent="0.25">
      <c r="A18" s="14">
        <f t="shared" si="0"/>
        <v>17</v>
      </c>
      <c r="B18" s="61" t="s">
        <v>90</v>
      </c>
      <c r="C18" t="s">
        <v>378</v>
      </c>
      <c r="D18" t="s">
        <v>94</v>
      </c>
      <c r="E18" t="s">
        <v>129</v>
      </c>
      <c r="F18" t="s">
        <v>166</v>
      </c>
      <c r="G18">
        <v>27</v>
      </c>
      <c r="H18" t="s">
        <v>134</v>
      </c>
      <c r="I18" t="s">
        <v>81</v>
      </c>
      <c r="J18" t="s">
        <v>128</v>
      </c>
      <c r="K18" t="s">
        <v>149</v>
      </c>
      <c r="L18">
        <v>29</v>
      </c>
      <c r="M18" t="s">
        <v>132</v>
      </c>
      <c r="N18" s="5">
        <f t="shared" si="1"/>
        <v>1</v>
      </c>
      <c r="O18" s="5">
        <f t="shared" si="2"/>
        <v>56</v>
      </c>
      <c r="P18" s="5">
        <f t="shared" si="3"/>
        <v>1056</v>
      </c>
      <c r="Q18" s="5">
        <f t="shared" si="4"/>
        <v>8</v>
      </c>
      <c r="R18" t="s">
        <v>93</v>
      </c>
      <c r="S18" t="s">
        <v>128</v>
      </c>
      <c r="T18" t="s">
        <v>406</v>
      </c>
      <c r="U18">
        <v>20</v>
      </c>
      <c r="V18" s="14" t="s">
        <v>134</v>
      </c>
      <c r="W18" s="5">
        <f t="shared" si="5"/>
        <v>1</v>
      </c>
      <c r="X18" s="5">
        <f t="shared" si="6"/>
        <v>76</v>
      </c>
      <c r="Y18" s="5">
        <f t="shared" si="7"/>
        <v>20</v>
      </c>
      <c r="Z18" s="5">
        <f t="shared" si="8"/>
        <v>1076.2</v>
      </c>
      <c r="AA18" s="5">
        <f t="shared" si="9"/>
        <v>17</v>
      </c>
      <c r="AB18" t="s">
        <v>454</v>
      </c>
      <c r="AC18" t="s">
        <v>129</v>
      </c>
      <c r="AD18" t="s">
        <v>240</v>
      </c>
      <c r="AE18">
        <v>28</v>
      </c>
      <c r="AF18" s="14" t="s">
        <v>134</v>
      </c>
      <c r="AG18" s="5">
        <f t="shared" si="10"/>
        <v>1</v>
      </c>
      <c r="AH18" s="5">
        <f t="shared" si="11"/>
        <v>55</v>
      </c>
      <c r="AI18" s="5">
        <f t="shared" si="12"/>
        <v>104</v>
      </c>
      <c r="AJ18" s="5">
        <f t="shared" si="13"/>
        <v>1055.104</v>
      </c>
      <c r="AK18" s="5">
        <f t="shared" si="14"/>
        <v>17</v>
      </c>
      <c r="AM18">
        <f t="shared" si="15"/>
        <v>27</v>
      </c>
      <c r="AN18">
        <f t="shared" si="16"/>
        <v>29</v>
      </c>
      <c r="AO18">
        <f t="shared" si="17"/>
        <v>20</v>
      </c>
      <c r="AP18">
        <f t="shared" si="18"/>
        <v>28</v>
      </c>
      <c r="AR18" s="15" t="str">
        <f t="shared" si="19"/>
        <v>ORU JJ</v>
      </c>
      <c r="AS18" s="2" t="str">
        <f t="shared" si="20"/>
        <v>Whitworth BM</v>
      </c>
      <c r="AT18" s="3" t="str">
        <f t="shared" si="21"/>
        <v>Chavis</v>
      </c>
      <c r="AU18" s="2" t="str">
        <f t="shared" si="22"/>
        <v>cumberlands CS</v>
      </c>
      <c r="AV18" s="3" t="str">
        <f t="shared" si="23"/>
        <v>coover</v>
      </c>
      <c r="AW18" s="2" t="str">
        <f t="shared" si="24"/>
        <v>Whitworth AH</v>
      </c>
      <c r="AX18" s="3" t="str">
        <f t="shared" si="25"/>
        <v>Maryam</v>
      </c>
      <c r="AY18" s="2" t="str">
        <f t="shared" si="26"/>
        <v>whit cb</v>
      </c>
      <c r="AZ18" s="3" t="str">
        <f t="shared" si="27"/>
        <v>Pearson</v>
      </c>
      <c r="BB18" t="str">
        <f t="shared" si="28"/>
        <v>ORU JJ</v>
      </c>
      <c r="BC18" t="str">
        <f t="shared" si="29"/>
        <v>Joseph Jackson</v>
      </c>
      <c r="BD18">
        <f t="shared" si="30"/>
        <v>3</v>
      </c>
      <c r="BE18">
        <f t="shared" si="31"/>
        <v>3</v>
      </c>
      <c r="BG18">
        <f t="shared" si="32"/>
        <v>0</v>
      </c>
    </row>
    <row r="19" spans="1:60" x14ac:dyDescent="0.25">
      <c r="A19" s="14">
        <f t="shared" si="0"/>
        <v>6</v>
      </c>
      <c r="B19" s="61" t="s">
        <v>91</v>
      </c>
      <c r="C19" t="s">
        <v>487</v>
      </c>
      <c r="D19" t="s">
        <v>100</v>
      </c>
      <c r="E19" t="s">
        <v>128</v>
      </c>
      <c r="F19" t="s">
        <v>137</v>
      </c>
      <c r="G19">
        <v>26</v>
      </c>
      <c r="H19" t="s">
        <v>134</v>
      </c>
      <c r="I19" t="s">
        <v>97</v>
      </c>
      <c r="J19" t="s">
        <v>129</v>
      </c>
      <c r="K19" t="s">
        <v>150</v>
      </c>
      <c r="L19">
        <v>29</v>
      </c>
      <c r="M19" t="s">
        <v>132</v>
      </c>
      <c r="N19" s="5">
        <f t="shared" si="1"/>
        <v>1</v>
      </c>
      <c r="O19" s="5">
        <f t="shared" si="2"/>
        <v>55</v>
      </c>
      <c r="P19" s="5">
        <f t="shared" si="3"/>
        <v>1055</v>
      </c>
      <c r="Q19" s="5">
        <f t="shared" si="4"/>
        <v>9</v>
      </c>
      <c r="R19" t="s">
        <v>130</v>
      </c>
      <c r="U19" s="18">
        <f>AVERAGE(AE19,G19,L19)</f>
        <v>27.666666666666668</v>
      </c>
      <c r="V19" s="14" t="s">
        <v>132</v>
      </c>
      <c r="W19" s="5">
        <f t="shared" si="5"/>
        <v>2</v>
      </c>
      <c r="X19" s="5">
        <f t="shared" si="6"/>
        <v>82.666666666666671</v>
      </c>
      <c r="Y19" s="5">
        <f t="shared" si="7"/>
        <v>26</v>
      </c>
      <c r="Z19" s="5">
        <f t="shared" si="8"/>
        <v>2082.9266666666667</v>
      </c>
      <c r="AA19" s="5">
        <f t="shared" si="9"/>
        <v>6</v>
      </c>
      <c r="AB19" t="s">
        <v>460</v>
      </c>
      <c r="AC19" t="s">
        <v>129</v>
      </c>
      <c r="AD19" t="s">
        <v>146</v>
      </c>
      <c r="AE19">
        <v>28</v>
      </c>
      <c r="AF19" s="14" t="s">
        <v>132</v>
      </c>
      <c r="AG19" s="5">
        <f t="shared" si="10"/>
        <v>3</v>
      </c>
      <c r="AH19" s="5">
        <f t="shared" si="11"/>
        <v>55.666666666666671</v>
      </c>
      <c r="AI19" s="5">
        <f t="shared" si="12"/>
        <v>110.66666666666667</v>
      </c>
      <c r="AJ19" s="5">
        <f t="shared" si="13"/>
        <v>3055.777333333333</v>
      </c>
      <c r="AK19" s="5">
        <f t="shared" si="14"/>
        <v>5</v>
      </c>
      <c r="AM19">
        <f t="shared" si="15"/>
        <v>26</v>
      </c>
      <c r="AN19">
        <f t="shared" si="16"/>
        <v>29</v>
      </c>
      <c r="AO19">
        <f t="shared" si="17"/>
        <v>27.666666666666668</v>
      </c>
      <c r="AP19">
        <f t="shared" si="18"/>
        <v>28</v>
      </c>
      <c r="AR19" s="15" t="str">
        <f t="shared" si="19"/>
        <v>ORU JW</v>
      </c>
      <c r="AS19" s="2" t="str">
        <f t="shared" si="20"/>
        <v>Wiley CM</v>
      </c>
      <c r="AT19" s="3" t="str">
        <f t="shared" si="21"/>
        <v>Perkins</v>
      </c>
      <c r="AU19" s="2" t="str">
        <f t="shared" si="22"/>
        <v>Whitworth JK</v>
      </c>
      <c r="AV19" s="3" t="str">
        <f t="shared" si="23"/>
        <v>V. Smith</v>
      </c>
      <c r="AW19" s="2" t="str">
        <f t="shared" si="24"/>
        <v>BYE</v>
      </c>
      <c r="AX19" s="3">
        <f t="shared" si="25"/>
        <v>0</v>
      </c>
      <c r="AY19" s="2" t="str">
        <f t="shared" si="26"/>
        <v>cumb MK</v>
      </c>
      <c r="AZ19" s="3" t="str">
        <f t="shared" si="27"/>
        <v>Utter</v>
      </c>
      <c r="BB19" t="str">
        <f t="shared" si="28"/>
        <v>ORU JW</v>
      </c>
      <c r="BC19" t="str">
        <f t="shared" si="29"/>
        <v>Joshua Wagoner</v>
      </c>
      <c r="BD19">
        <f t="shared" si="30"/>
        <v>9</v>
      </c>
      <c r="BE19">
        <f t="shared" si="31"/>
        <v>9</v>
      </c>
      <c r="BF19">
        <v>6</v>
      </c>
      <c r="BG19">
        <f t="shared" si="32"/>
        <v>6</v>
      </c>
      <c r="BH19" t="s">
        <v>496</v>
      </c>
    </row>
    <row r="20" spans="1:60" x14ac:dyDescent="0.25">
      <c r="A20" s="14">
        <f t="shared" si="0"/>
        <v>21</v>
      </c>
      <c r="B20" s="61" t="s">
        <v>92</v>
      </c>
      <c r="C20" t="s">
        <v>379</v>
      </c>
      <c r="D20" t="s">
        <v>88</v>
      </c>
      <c r="E20" t="s">
        <v>128</v>
      </c>
      <c r="F20" t="s">
        <v>159</v>
      </c>
      <c r="G20">
        <v>26</v>
      </c>
      <c r="H20" t="s">
        <v>134</v>
      </c>
      <c r="I20" t="s">
        <v>98</v>
      </c>
      <c r="J20" t="s">
        <v>129</v>
      </c>
      <c r="K20" t="s">
        <v>146</v>
      </c>
      <c r="L20">
        <v>27</v>
      </c>
      <c r="M20" t="s">
        <v>134</v>
      </c>
      <c r="N20" s="5">
        <f t="shared" si="1"/>
        <v>0</v>
      </c>
      <c r="O20" s="5">
        <f t="shared" si="2"/>
        <v>53</v>
      </c>
      <c r="P20" s="5">
        <f t="shared" si="3"/>
        <v>53</v>
      </c>
      <c r="Q20" s="5">
        <f t="shared" si="4"/>
        <v>19</v>
      </c>
      <c r="R20" t="s">
        <v>86</v>
      </c>
      <c r="S20" t="s">
        <v>128</v>
      </c>
      <c r="T20" t="s">
        <v>403</v>
      </c>
      <c r="U20">
        <v>27</v>
      </c>
      <c r="V20" s="14" t="s">
        <v>134</v>
      </c>
      <c r="W20" s="5">
        <f t="shared" si="5"/>
        <v>0</v>
      </c>
      <c r="X20" s="5">
        <f t="shared" si="6"/>
        <v>80</v>
      </c>
      <c r="Y20" s="5">
        <f t="shared" si="7"/>
        <v>26</v>
      </c>
      <c r="Z20" s="5">
        <f t="shared" si="8"/>
        <v>80.260000000000005</v>
      </c>
      <c r="AA20" s="5">
        <f t="shared" si="9"/>
        <v>21</v>
      </c>
      <c r="AB20" t="s">
        <v>455</v>
      </c>
      <c r="AC20" t="s">
        <v>129</v>
      </c>
      <c r="AD20" t="s">
        <v>171</v>
      </c>
      <c r="AE20">
        <v>23</v>
      </c>
      <c r="AF20" s="14" t="s">
        <v>134</v>
      </c>
      <c r="AG20" s="5">
        <f t="shared" si="10"/>
        <v>0</v>
      </c>
      <c r="AH20" s="5">
        <f t="shared" si="11"/>
        <v>53</v>
      </c>
      <c r="AI20" s="5">
        <f t="shared" si="12"/>
        <v>103</v>
      </c>
      <c r="AJ20" s="5">
        <f t="shared" si="13"/>
        <v>53.103000000000002</v>
      </c>
      <c r="AK20" s="5">
        <f t="shared" si="14"/>
        <v>22</v>
      </c>
      <c r="AM20">
        <f t="shared" si="15"/>
        <v>26</v>
      </c>
      <c r="AN20">
        <f t="shared" si="16"/>
        <v>27</v>
      </c>
      <c r="AO20">
        <f t="shared" si="17"/>
        <v>27</v>
      </c>
      <c r="AP20">
        <f t="shared" si="18"/>
        <v>23</v>
      </c>
      <c r="AR20" s="15" t="str">
        <f t="shared" si="19"/>
        <v>ORU SS</v>
      </c>
      <c r="AS20" s="2" t="str">
        <f t="shared" si="20"/>
        <v>KWU KM</v>
      </c>
      <c r="AT20" s="3" t="str">
        <f t="shared" si="21"/>
        <v>JBU</v>
      </c>
      <c r="AU20" s="2" t="str">
        <f t="shared" si="22"/>
        <v>Whitworth MG</v>
      </c>
      <c r="AV20" s="3" t="str">
        <f t="shared" si="23"/>
        <v>Utter</v>
      </c>
      <c r="AW20" s="2" t="str">
        <f t="shared" si="24"/>
        <v>JBU MB</v>
      </c>
      <c r="AX20" s="3" t="str">
        <f t="shared" si="25"/>
        <v>Marse</v>
      </c>
      <c r="AY20" s="2" t="str">
        <f t="shared" si="26"/>
        <v>Whit JK</v>
      </c>
      <c r="AZ20" s="3" t="str">
        <f t="shared" si="27"/>
        <v>Coover</v>
      </c>
      <c r="BB20" t="str">
        <f t="shared" si="28"/>
        <v>ORU SS</v>
      </c>
      <c r="BC20" t="str">
        <f t="shared" si="29"/>
        <v>Sara Sandford</v>
      </c>
      <c r="BD20">
        <f t="shared" si="30"/>
        <v>0</v>
      </c>
      <c r="BE20">
        <f t="shared" si="31"/>
        <v>0</v>
      </c>
      <c r="BG20">
        <f t="shared" si="32"/>
        <v>0</v>
      </c>
    </row>
    <row r="21" spans="1:60" x14ac:dyDescent="0.25">
      <c r="A21" s="14">
        <f t="shared" si="0"/>
        <v>11</v>
      </c>
      <c r="B21" s="61" t="s">
        <v>93</v>
      </c>
      <c r="C21" t="s">
        <v>488</v>
      </c>
      <c r="D21" t="s">
        <v>85</v>
      </c>
      <c r="E21" t="s">
        <v>128</v>
      </c>
      <c r="F21" t="s">
        <v>158</v>
      </c>
      <c r="G21">
        <v>24</v>
      </c>
      <c r="H21" t="s">
        <v>134</v>
      </c>
      <c r="I21" t="s">
        <v>99</v>
      </c>
      <c r="J21" t="s">
        <v>129</v>
      </c>
      <c r="K21" t="s">
        <v>145</v>
      </c>
      <c r="L21">
        <v>28</v>
      </c>
      <c r="M21" t="s">
        <v>132</v>
      </c>
      <c r="N21" s="5">
        <f t="shared" si="1"/>
        <v>1</v>
      </c>
      <c r="O21" s="5">
        <f t="shared" si="2"/>
        <v>52</v>
      </c>
      <c r="P21" s="5">
        <f t="shared" si="3"/>
        <v>1052</v>
      </c>
      <c r="Q21" s="5">
        <f t="shared" si="4"/>
        <v>15</v>
      </c>
      <c r="R21" t="s">
        <v>90</v>
      </c>
      <c r="S21" t="s">
        <v>129</v>
      </c>
      <c r="T21" t="s">
        <v>406</v>
      </c>
      <c r="U21">
        <v>25</v>
      </c>
      <c r="V21" s="14" t="s">
        <v>132</v>
      </c>
      <c r="W21" s="5">
        <f t="shared" si="5"/>
        <v>2</v>
      </c>
      <c r="X21" s="5">
        <f t="shared" si="6"/>
        <v>77</v>
      </c>
      <c r="Y21" s="5">
        <f t="shared" si="7"/>
        <v>24</v>
      </c>
      <c r="Z21" s="5">
        <f t="shared" si="8"/>
        <v>2077.2399999999998</v>
      </c>
      <c r="AA21" s="5">
        <f t="shared" si="9"/>
        <v>11</v>
      </c>
      <c r="AB21" t="s">
        <v>88</v>
      </c>
      <c r="AC21" t="s">
        <v>128</v>
      </c>
      <c r="AD21" t="s">
        <v>449</v>
      </c>
      <c r="AE21">
        <v>25</v>
      </c>
      <c r="AF21" s="14" t="s">
        <v>134</v>
      </c>
      <c r="AG21" s="5">
        <f t="shared" si="10"/>
        <v>2</v>
      </c>
      <c r="AH21" s="5">
        <f t="shared" si="11"/>
        <v>50</v>
      </c>
      <c r="AI21" s="5">
        <f t="shared" si="12"/>
        <v>102</v>
      </c>
      <c r="AJ21" s="5">
        <f t="shared" si="13"/>
        <v>2050.1019999999999</v>
      </c>
      <c r="AK21" s="5">
        <f t="shared" si="14"/>
        <v>14</v>
      </c>
      <c r="AM21">
        <f t="shared" si="15"/>
        <v>24</v>
      </c>
      <c r="AN21">
        <f t="shared" si="16"/>
        <v>28</v>
      </c>
      <c r="AO21">
        <f t="shared" si="17"/>
        <v>25</v>
      </c>
      <c r="AP21">
        <f t="shared" si="18"/>
        <v>25</v>
      </c>
      <c r="AR21" s="15" t="str">
        <f t="shared" si="19"/>
        <v>Whitworth AH</v>
      </c>
      <c r="AS21" s="2" t="str">
        <f t="shared" si="20"/>
        <v>JBU BJ</v>
      </c>
      <c r="AT21" s="3" t="str">
        <f t="shared" si="21"/>
        <v>Brown</v>
      </c>
      <c r="AU21" s="2" t="str">
        <f t="shared" si="22"/>
        <v>Wiley AP</v>
      </c>
      <c r="AV21" s="3" t="str">
        <f t="shared" si="23"/>
        <v>Rutledge</v>
      </c>
      <c r="AW21" s="2" t="str">
        <f t="shared" si="24"/>
        <v>ORU JJ</v>
      </c>
      <c r="AX21" s="3" t="str">
        <f t="shared" si="25"/>
        <v>Maryam</v>
      </c>
      <c r="AY21" s="2" t="str">
        <f t="shared" si="26"/>
        <v>KWU KM</v>
      </c>
      <c r="AZ21" s="3" t="str">
        <f t="shared" si="27"/>
        <v>Chat</v>
      </c>
      <c r="BB21" t="str">
        <f t="shared" si="28"/>
        <v>Whitworth AH</v>
      </c>
      <c r="BC21" t="str">
        <f t="shared" si="29"/>
        <v>Alex Hoffmann</v>
      </c>
      <c r="BD21">
        <f t="shared" si="30"/>
        <v>6</v>
      </c>
      <c r="BE21">
        <f t="shared" si="31"/>
        <v>6</v>
      </c>
      <c r="BG21">
        <f t="shared" si="32"/>
        <v>0</v>
      </c>
    </row>
    <row r="22" spans="1:60" x14ac:dyDescent="0.25">
      <c r="A22" s="14">
        <f t="shared" si="0"/>
        <v>4</v>
      </c>
      <c r="B22" s="61" t="s">
        <v>94</v>
      </c>
      <c r="C22" t="s">
        <v>489</v>
      </c>
      <c r="D22" t="s">
        <v>90</v>
      </c>
      <c r="E22" t="s">
        <v>128</v>
      </c>
      <c r="F22" t="s">
        <v>166</v>
      </c>
      <c r="G22">
        <v>30</v>
      </c>
      <c r="H22" t="s">
        <v>132</v>
      </c>
      <c r="I22" t="s">
        <v>100</v>
      </c>
      <c r="J22" t="s">
        <v>129</v>
      </c>
      <c r="K22" t="s">
        <v>156</v>
      </c>
      <c r="L22">
        <v>25</v>
      </c>
      <c r="M22" t="s">
        <v>134</v>
      </c>
      <c r="N22" s="5">
        <f t="shared" si="1"/>
        <v>1</v>
      </c>
      <c r="O22" s="5">
        <f t="shared" si="2"/>
        <v>55</v>
      </c>
      <c r="P22" s="5">
        <f t="shared" si="3"/>
        <v>1055</v>
      </c>
      <c r="Q22" s="5">
        <f t="shared" si="4"/>
        <v>9</v>
      </c>
      <c r="R22" t="s">
        <v>401</v>
      </c>
      <c r="S22" t="s">
        <v>128</v>
      </c>
      <c r="T22" t="s">
        <v>393</v>
      </c>
      <c r="U22">
        <v>30</v>
      </c>
      <c r="V22" s="14" t="s">
        <v>132</v>
      </c>
      <c r="W22" s="5">
        <f t="shared" si="5"/>
        <v>2</v>
      </c>
      <c r="X22" s="5">
        <f t="shared" si="6"/>
        <v>85</v>
      </c>
      <c r="Y22" s="5">
        <f t="shared" si="7"/>
        <v>25</v>
      </c>
      <c r="Z22" s="5">
        <f t="shared" si="8"/>
        <v>2085.25</v>
      </c>
      <c r="AA22" s="5">
        <f t="shared" si="9"/>
        <v>4</v>
      </c>
      <c r="AB22" t="s">
        <v>101</v>
      </c>
      <c r="AC22" t="s">
        <v>129</v>
      </c>
      <c r="AD22" t="s">
        <v>168</v>
      </c>
      <c r="AE22">
        <v>29</v>
      </c>
      <c r="AF22" s="14" t="s">
        <v>132</v>
      </c>
      <c r="AG22" s="5">
        <f t="shared" si="10"/>
        <v>3</v>
      </c>
      <c r="AH22" s="5">
        <f t="shared" si="11"/>
        <v>59</v>
      </c>
      <c r="AI22" s="5">
        <f t="shared" si="12"/>
        <v>114</v>
      </c>
      <c r="AJ22" s="5">
        <f t="shared" si="13"/>
        <v>3059.114</v>
      </c>
      <c r="AK22" s="5">
        <f t="shared" si="14"/>
        <v>3</v>
      </c>
      <c r="AM22">
        <f t="shared" si="15"/>
        <v>30</v>
      </c>
      <c r="AN22">
        <f t="shared" si="16"/>
        <v>25</v>
      </c>
      <c r="AO22">
        <f t="shared" si="17"/>
        <v>30</v>
      </c>
      <c r="AP22">
        <f t="shared" si="18"/>
        <v>29</v>
      </c>
      <c r="AR22" s="15" t="str">
        <f t="shared" si="19"/>
        <v>Whitworth BM</v>
      </c>
      <c r="AS22" s="2" t="str">
        <f t="shared" si="20"/>
        <v>ORU JJ</v>
      </c>
      <c r="AT22" s="3" t="str">
        <f t="shared" si="21"/>
        <v>Chavis</v>
      </c>
      <c r="AU22" s="2" t="str">
        <f t="shared" si="22"/>
        <v>Wiley CM</v>
      </c>
      <c r="AV22" s="3" t="str">
        <f t="shared" si="23"/>
        <v>Gibson</v>
      </c>
      <c r="AW22" s="2" t="str">
        <f t="shared" si="24"/>
        <v>cumberlands mk</v>
      </c>
      <c r="AX22" s="3" t="str">
        <f t="shared" si="25"/>
        <v>Kirksey</v>
      </c>
      <c r="AY22" s="2" t="str">
        <f t="shared" si="26"/>
        <v>Wiley LM</v>
      </c>
      <c r="AZ22" s="3" t="str">
        <f t="shared" si="27"/>
        <v>Jeriah Forbes</v>
      </c>
      <c r="BB22" t="str">
        <f t="shared" si="28"/>
        <v>Whitworth BM</v>
      </c>
      <c r="BC22" t="str">
        <f t="shared" si="29"/>
        <v>Bri Miller</v>
      </c>
      <c r="BD22">
        <f t="shared" si="30"/>
        <v>9</v>
      </c>
      <c r="BE22">
        <f t="shared" si="31"/>
        <v>9</v>
      </c>
      <c r="BF22">
        <v>12</v>
      </c>
      <c r="BG22">
        <f t="shared" si="32"/>
        <v>12</v>
      </c>
      <c r="BH22" t="s">
        <v>499</v>
      </c>
    </row>
    <row r="23" spans="1:60" x14ac:dyDescent="0.25">
      <c r="A23" s="14">
        <f t="shared" si="0"/>
        <v>7</v>
      </c>
      <c r="B23" s="61" t="s">
        <v>95</v>
      </c>
      <c r="C23" t="s">
        <v>490</v>
      </c>
      <c r="D23" t="s">
        <v>83</v>
      </c>
      <c r="E23" t="s">
        <v>128</v>
      </c>
      <c r="F23" t="s">
        <v>142</v>
      </c>
      <c r="G23">
        <v>27</v>
      </c>
      <c r="H23" t="s">
        <v>132</v>
      </c>
      <c r="I23" t="s">
        <v>88</v>
      </c>
      <c r="J23" t="s">
        <v>129</v>
      </c>
      <c r="K23" t="s">
        <v>157</v>
      </c>
      <c r="L23">
        <v>27</v>
      </c>
      <c r="M23" t="s">
        <v>134</v>
      </c>
      <c r="N23" s="5">
        <f t="shared" si="1"/>
        <v>1</v>
      </c>
      <c r="O23" s="5">
        <f t="shared" si="2"/>
        <v>54</v>
      </c>
      <c r="P23" s="5">
        <f t="shared" si="3"/>
        <v>1054</v>
      </c>
      <c r="Q23" s="5">
        <f t="shared" si="4"/>
        <v>11</v>
      </c>
      <c r="R23" t="s">
        <v>130</v>
      </c>
      <c r="U23" s="18">
        <f>AVERAGE(AE23,G23,L23)</f>
        <v>28</v>
      </c>
      <c r="V23" s="14" t="s">
        <v>132</v>
      </c>
      <c r="W23" s="5">
        <f t="shared" si="5"/>
        <v>2</v>
      </c>
      <c r="X23" s="5">
        <f t="shared" si="6"/>
        <v>82</v>
      </c>
      <c r="Y23" s="5">
        <f t="shared" si="7"/>
        <v>27</v>
      </c>
      <c r="Z23" s="5">
        <f t="shared" si="8"/>
        <v>2082.27</v>
      </c>
      <c r="AA23" s="5">
        <f t="shared" si="9"/>
        <v>7</v>
      </c>
      <c r="AB23" t="s">
        <v>90</v>
      </c>
      <c r="AC23" t="s">
        <v>128</v>
      </c>
      <c r="AD23" t="s">
        <v>240</v>
      </c>
      <c r="AE23">
        <v>30</v>
      </c>
      <c r="AF23" s="14" t="s">
        <v>132</v>
      </c>
      <c r="AG23" s="5">
        <f t="shared" si="10"/>
        <v>3</v>
      </c>
      <c r="AH23" s="5">
        <f t="shared" si="11"/>
        <v>55</v>
      </c>
      <c r="AI23" s="5">
        <f t="shared" si="12"/>
        <v>112</v>
      </c>
      <c r="AJ23" s="5">
        <f t="shared" si="13"/>
        <v>3055.1120000000001</v>
      </c>
      <c r="AK23" s="5">
        <f t="shared" si="14"/>
        <v>6</v>
      </c>
      <c r="AM23">
        <f t="shared" si="15"/>
        <v>27</v>
      </c>
      <c r="AN23">
        <f t="shared" si="16"/>
        <v>27</v>
      </c>
      <c r="AO23">
        <f t="shared" si="17"/>
        <v>28</v>
      </c>
      <c r="AP23">
        <f t="shared" si="18"/>
        <v>30</v>
      </c>
      <c r="AR23" s="15" t="str">
        <f t="shared" si="19"/>
        <v>Whitworth CB</v>
      </c>
      <c r="AS23" s="2" t="str">
        <f t="shared" si="20"/>
        <v>cumberlands MK</v>
      </c>
      <c r="AT23" s="3" t="str">
        <f t="shared" si="21"/>
        <v>Gamboa</v>
      </c>
      <c r="AU23" s="2" t="str">
        <f t="shared" si="22"/>
        <v>KWU KM</v>
      </c>
      <c r="AV23" s="3" t="str">
        <f t="shared" si="23"/>
        <v>Rainey</v>
      </c>
      <c r="AW23" s="2" t="str">
        <f t="shared" si="24"/>
        <v>BYE</v>
      </c>
      <c r="AX23" s="3">
        <f t="shared" si="25"/>
        <v>0</v>
      </c>
      <c r="AY23" s="2" t="str">
        <f t="shared" si="26"/>
        <v>ORU JJ</v>
      </c>
      <c r="AZ23" s="3" t="str">
        <f t="shared" si="27"/>
        <v>Pearson</v>
      </c>
      <c r="BB23" t="str">
        <f t="shared" si="28"/>
        <v>Whitworth CB</v>
      </c>
      <c r="BC23" t="str">
        <f t="shared" si="29"/>
        <v>Chris Burnett</v>
      </c>
      <c r="BD23">
        <f t="shared" si="30"/>
        <v>9</v>
      </c>
      <c r="BE23">
        <f t="shared" si="31"/>
        <v>9</v>
      </c>
      <c r="BF23">
        <v>12</v>
      </c>
      <c r="BG23">
        <f t="shared" si="32"/>
        <v>12</v>
      </c>
      <c r="BH23" t="s">
        <v>499</v>
      </c>
    </row>
    <row r="24" spans="1:60" x14ac:dyDescent="0.25">
      <c r="A24" s="14">
        <f t="shared" si="0"/>
        <v>18</v>
      </c>
      <c r="B24" s="61" t="s">
        <v>96</v>
      </c>
      <c r="C24" t="s">
        <v>491</v>
      </c>
      <c r="D24" t="s">
        <v>87</v>
      </c>
      <c r="E24" t="s">
        <v>129</v>
      </c>
      <c r="F24" t="s">
        <v>165</v>
      </c>
      <c r="G24">
        <v>29</v>
      </c>
      <c r="H24" t="s">
        <v>134</v>
      </c>
      <c r="I24" t="s">
        <v>82</v>
      </c>
      <c r="J24" t="s">
        <v>128</v>
      </c>
      <c r="K24" t="s">
        <v>139</v>
      </c>
      <c r="L24">
        <v>19</v>
      </c>
      <c r="M24" t="s">
        <v>134</v>
      </c>
      <c r="N24" s="5">
        <f t="shared" si="1"/>
        <v>0</v>
      </c>
      <c r="O24" s="5">
        <f t="shared" si="2"/>
        <v>48</v>
      </c>
      <c r="P24" s="5">
        <f t="shared" si="3"/>
        <v>48</v>
      </c>
      <c r="Q24" s="5">
        <f t="shared" si="4"/>
        <v>22</v>
      </c>
      <c r="R24" t="s">
        <v>410</v>
      </c>
      <c r="S24" t="s">
        <v>128</v>
      </c>
      <c r="T24" t="s">
        <v>166</v>
      </c>
      <c r="U24">
        <v>28</v>
      </c>
      <c r="V24" s="14" t="s">
        <v>132</v>
      </c>
      <c r="W24" s="5">
        <f t="shared" si="5"/>
        <v>1</v>
      </c>
      <c r="X24" s="5">
        <f t="shared" si="6"/>
        <v>76</v>
      </c>
      <c r="Y24" s="5">
        <f t="shared" si="7"/>
        <v>19</v>
      </c>
      <c r="Z24" s="5">
        <f t="shared" si="8"/>
        <v>1076.19</v>
      </c>
      <c r="AA24" s="5">
        <f t="shared" si="9"/>
        <v>18</v>
      </c>
      <c r="AB24" t="s">
        <v>86</v>
      </c>
      <c r="AC24" t="s">
        <v>129</v>
      </c>
      <c r="AD24" t="s">
        <v>445</v>
      </c>
      <c r="AE24">
        <v>27</v>
      </c>
      <c r="AF24" s="14" t="s">
        <v>132</v>
      </c>
      <c r="AG24" s="5">
        <f t="shared" si="10"/>
        <v>2</v>
      </c>
      <c r="AH24" s="5">
        <f t="shared" si="11"/>
        <v>55</v>
      </c>
      <c r="AI24" s="5">
        <f t="shared" si="12"/>
        <v>103</v>
      </c>
      <c r="AJ24" s="5">
        <f t="shared" si="13"/>
        <v>2055.1030000000001</v>
      </c>
      <c r="AK24" s="5">
        <f t="shared" si="14"/>
        <v>11</v>
      </c>
      <c r="AM24">
        <f t="shared" si="15"/>
        <v>29</v>
      </c>
      <c r="AN24">
        <f t="shared" si="16"/>
        <v>19</v>
      </c>
      <c r="AO24">
        <f t="shared" si="17"/>
        <v>28</v>
      </c>
      <c r="AP24">
        <f t="shared" si="18"/>
        <v>27</v>
      </c>
      <c r="AR24" s="15" t="str">
        <f t="shared" si="19"/>
        <v>Whitworth HT</v>
      </c>
      <c r="AS24" s="2" t="str">
        <f t="shared" si="20"/>
        <v>JBU WM</v>
      </c>
      <c r="AT24" s="3" t="str">
        <f t="shared" si="21"/>
        <v>Jeree Forbes</v>
      </c>
      <c r="AU24" s="2" t="str">
        <f t="shared" si="22"/>
        <v>cumberlands JD</v>
      </c>
      <c r="AV24" s="3" t="str">
        <f t="shared" si="23"/>
        <v>Muse</v>
      </c>
      <c r="AW24" s="2" t="str">
        <f t="shared" si="24"/>
        <v>cumberlands cs</v>
      </c>
      <c r="AX24" s="3" t="str">
        <f t="shared" si="25"/>
        <v>Chavis</v>
      </c>
      <c r="AY24" s="2" t="str">
        <f t="shared" si="26"/>
        <v>JBU MB</v>
      </c>
      <c r="AZ24" s="3" t="str">
        <f t="shared" si="27"/>
        <v>Sauceda</v>
      </c>
      <c r="BB24" t="str">
        <f t="shared" si="28"/>
        <v>Whitworth HT</v>
      </c>
      <c r="BC24" t="str">
        <f t="shared" si="29"/>
        <v>Hannah Tweet</v>
      </c>
      <c r="BD24">
        <f t="shared" si="30"/>
        <v>6</v>
      </c>
      <c r="BE24">
        <f t="shared" si="31"/>
        <v>6</v>
      </c>
      <c r="BG24">
        <f t="shared" si="32"/>
        <v>0</v>
      </c>
    </row>
    <row r="25" spans="1:60" x14ac:dyDescent="0.25">
      <c r="A25" s="14">
        <f t="shared" si="0"/>
        <v>10</v>
      </c>
      <c r="B25" s="61" t="s">
        <v>97</v>
      </c>
      <c r="C25" t="s">
        <v>492</v>
      </c>
      <c r="D25" t="s">
        <v>89</v>
      </c>
      <c r="E25" t="s">
        <v>129</v>
      </c>
      <c r="F25" t="s">
        <v>145</v>
      </c>
      <c r="G25">
        <v>24</v>
      </c>
      <c r="H25" t="s">
        <v>132</v>
      </c>
      <c r="I25" t="s">
        <v>91</v>
      </c>
      <c r="J25" t="s">
        <v>128</v>
      </c>
      <c r="K25" t="s">
        <v>150</v>
      </c>
      <c r="L25">
        <v>27</v>
      </c>
      <c r="M25" t="s">
        <v>134</v>
      </c>
      <c r="N25" s="5">
        <f t="shared" si="1"/>
        <v>1</v>
      </c>
      <c r="O25" s="5">
        <f t="shared" si="2"/>
        <v>51</v>
      </c>
      <c r="P25" s="5">
        <f t="shared" si="3"/>
        <v>1051</v>
      </c>
      <c r="Q25" s="5">
        <f t="shared" si="4"/>
        <v>16</v>
      </c>
      <c r="R25" t="s">
        <v>87</v>
      </c>
      <c r="S25" t="s">
        <v>129</v>
      </c>
      <c r="T25" t="s">
        <v>169</v>
      </c>
      <c r="U25">
        <v>30</v>
      </c>
      <c r="V25" s="14" t="s">
        <v>132</v>
      </c>
      <c r="W25" s="5">
        <f t="shared" si="5"/>
        <v>2</v>
      </c>
      <c r="X25" s="5">
        <f t="shared" si="6"/>
        <v>81</v>
      </c>
      <c r="Y25" s="5">
        <f t="shared" si="7"/>
        <v>24</v>
      </c>
      <c r="Z25" s="5">
        <f t="shared" si="8"/>
        <v>2081.2399999999998</v>
      </c>
      <c r="AA25" s="5">
        <f t="shared" si="9"/>
        <v>10</v>
      </c>
      <c r="AB25" t="s">
        <v>92</v>
      </c>
      <c r="AC25" t="s">
        <v>128</v>
      </c>
      <c r="AD25" t="s">
        <v>171</v>
      </c>
      <c r="AE25">
        <v>24</v>
      </c>
      <c r="AF25" s="14" t="s">
        <v>132</v>
      </c>
      <c r="AG25" s="5">
        <f t="shared" si="10"/>
        <v>3</v>
      </c>
      <c r="AH25" s="5">
        <f t="shared" si="11"/>
        <v>51</v>
      </c>
      <c r="AI25" s="5">
        <f t="shared" si="12"/>
        <v>105</v>
      </c>
      <c r="AJ25" s="5">
        <f t="shared" si="13"/>
        <v>3051.105</v>
      </c>
      <c r="AK25" s="5">
        <f t="shared" si="14"/>
        <v>8</v>
      </c>
      <c r="AM25">
        <f t="shared" si="15"/>
        <v>24</v>
      </c>
      <c r="AN25">
        <f t="shared" si="16"/>
        <v>27</v>
      </c>
      <c r="AO25">
        <f t="shared" si="17"/>
        <v>30</v>
      </c>
      <c r="AP25">
        <f t="shared" si="18"/>
        <v>24</v>
      </c>
      <c r="AR25" s="15" t="str">
        <f t="shared" si="19"/>
        <v>Whitworth JK</v>
      </c>
      <c r="AS25" s="2" t="str">
        <f t="shared" si="20"/>
        <v>KWU KS</v>
      </c>
      <c r="AT25" s="3" t="str">
        <f t="shared" si="21"/>
        <v>Rutledge</v>
      </c>
      <c r="AU25" s="2" t="str">
        <f t="shared" si="22"/>
        <v>ORU JW</v>
      </c>
      <c r="AV25" s="3" t="str">
        <f t="shared" si="23"/>
        <v>V. Smith</v>
      </c>
      <c r="AW25" s="2" t="str">
        <f t="shared" si="24"/>
        <v>JBU WM</v>
      </c>
      <c r="AX25" s="3" t="str">
        <f t="shared" si="25"/>
        <v>Davis</v>
      </c>
      <c r="AY25" s="2" t="str">
        <f t="shared" si="26"/>
        <v>ORU SS</v>
      </c>
      <c r="AZ25" s="3" t="str">
        <f t="shared" si="27"/>
        <v>Coover</v>
      </c>
      <c r="BB25" t="str">
        <f t="shared" si="28"/>
        <v>Whitworth JK</v>
      </c>
      <c r="BC25" t="str">
        <f t="shared" si="29"/>
        <v>Jonathan Kim</v>
      </c>
      <c r="BD25">
        <f t="shared" si="30"/>
        <v>9</v>
      </c>
      <c r="BE25">
        <f t="shared" si="31"/>
        <v>9</v>
      </c>
      <c r="BF25">
        <v>12</v>
      </c>
      <c r="BG25">
        <f t="shared" si="32"/>
        <v>12</v>
      </c>
      <c r="BH25" t="s">
        <v>499</v>
      </c>
    </row>
    <row r="26" spans="1:60" x14ac:dyDescent="0.25">
      <c r="A26" s="14">
        <f t="shared" si="0"/>
        <v>2</v>
      </c>
      <c r="B26" s="61" t="s">
        <v>98</v>
      </c>
      <c r="C26" t="s">
        <v>493</v>
      </c>
      <c r="D26" t="s">
        <v>101</v>
      </c>
      <c r="E26" t="s">
        <v>129</v>
      </c>
      <c r="F26" t="s">
        <v>161</v>
      </c>
      <c r="G26">
        <v>28</v>
      </c>
      <c r="H26" t="s">
        <v>132</v>
      </c>
      <c r="I26" t="s">
        <v>92</v>
      </c>
      <c r="J26" t="s">
        <v>128</v>
      </c>
      <c r="K26" t="s">
        <v>146</v>
      </c>
      <c r="L26">
        <v>28</v>
      </c>
      <c r="M26" t="s">
        <v>132</v>
      </c>
      <c r="N26" s="5">
        <f t="shared" si="1"/>
        <v>2</v>
      </c>
      <c r="O26" s="5">
        <f t="shared" si="2"/>
        <v>56</v>
      </c>
      <c r="P26" s="5">
        <f t="shared" si="3"/>
        <v>2056</v>
      </c>
      <c r="Q26" s="5">
        <f t="shared" si="4"/>
        <v>2</v>
      </c>
      <c r="R26" t="s">
        <v>100</v>
      </c>
      <c r="S26" t="s">
        <v>128</v>
      </c>
      <c r="T26" t="s">
        <v>405</v>
      </c>
      <c r="U26">
        <v>27</v>
      </c>
      <c r="V26" s="14" t="s">
        <v>132</v>
      </c>
      <c r="W26" s="5">
        <f t="shared" si="5"/>
        <v>3</v>
      </c>
      <c r="X26" s="5">
        <f t="shared" si="6"/>
        <v>83</v>
      </c>
      <c r="Y26" s="5">
        <f t="shared" si="7"/>
        <v>27</v>
      </c>
      <c r="Z26" s="5">
        <f t="shared" si="8"/>
        <v>3083.27</v>
      </c>
      <c r="AA26" s="5">
        <f t="shared" si="9"/>
        <v>2</v>
      </c>
      <c r="AB26" t="s">
        <v>85</v>
      </c>
      <c r="AC26" t="s">
        <v>129</v>
      </c>
      <c r="AD26" t="s">
        <v>136</v>
      </c>
      <c r="AE26">
        <v>27</v>
      </c>
      <c r="AF26" s="14" t="s">
        <v>134</v>
      </c>
      <c r="AG26" s="5">
        <f t="shared" si="10"/>
        <v>3</v>
      </c>
      <c r="AH26" s="5">
        <f t="shared" si="11"/>
        <v>55</v>
      </c>
      <c r="AI26" s="5">
        <f t="shared" si="12"/>
        <v>110</v>
      </c>
      <c r="AJ26" s="5">
        <f t="shared" si="13"/>
        <v>3055.11</v>
      </c>
      <c r="AK26" s="5">
        <f t="shared" si="14"/>
        <v>7</v>
      </c>
      <c r="AM26">
        <f t="shared" si="15"/>
        <v>28</v>
      </c>
      <c r="AN26">
        <f t="shared" si="16"/>
        <v>28</v>
      </c>
      <c r="AO26">
        <f t="shared" si="17"/>
        <v>27</v>
      </c>
      <c r="AP26">
        <f t="shared" si="18"/>
        <v>27</v>
      </c>
      <c r="AR26" s="15" t="str">
        <f t="shared" si="19"/>
        <v>Whitworth MG</v>
      </c>
      <c r="AS26" s="2" t="str">
        <f t="shared" si="20"/>
        <v>Wiley LM</v>
      </c>
      <c r="AT26" s="3" t="str">
        <f t="shared" si="21"/>
        <v>Cornet</v>
      </c>
      <c r="AU26" s="2" t="str">
        <f t="shared" si="22"/>
        <v>ORU SS</v>
      </c>
      <c r="AV26" s="3" t="str">
        <f t="shared" si="23"/>
        <v>Utter</v>
      </c>
      <c r="AW26" s="2" t="str">
        <f t="shared" si="24"/>
        <v>Wiley CM</v>
      </c>
      <c r="AX26" s="3" t="str">
        <f t="shared" si="25"/>
        <v>M. Brown</v>
      </c>
      <c r="AY26" s="2" t="str">
        <f t="shared" si="26"/>
        <v>JBU BJ</v>
      </c>
      <c r="AZ26" s="3" t="str">
        <f t="shared" si="27"/>
        <v>Schrauger</v>
      </c>
      <c r="BB26" t="str">
        <f t="shared" si="28"/>
        <v>Whitworth MG</v>
      </c>
      <c r="BC26" t="str">
        <f t="shared" si="29"/>
        <v>Madison Garner</v>
      </c>
      <c r="BD26">
        <f t="shared" si="30"/>
        <v>9</v>
      </c>
      <c r="BE26">
        <f t="shared" si="31"/>
        <v>9</v>
      </c>
      <c r="BF26">
        <v>6</v>
      </c>
      <c r="BG26">
        <f t="shared" si="32"/>
        <v>6</v>
      </c>
      <c r="BH26" t="s">
        <v>496</v>
      </c>
    </row>
    <row r="27" spans="1:60" x14ac:dyDescent="0.25">
      <c r="A27" s="14">
        <f t="shared" si="0"/>
        <v>2</v>
      </c>
      <c r="B27" s="61" t="s">
        <v>71</v>
      </c>
      <c r="C27" t="s">
        <v>494</v>
      </c>
      <c r="D27" t="s">
        <v>81</v>
      </c>
      <c r="E27" t="s">
        <v>129</v>
      </c>
      <c r="F27" t="s">
        <v>179</v>
      </c>
      <c r="G27">
        <v>27</v>
      </c>
      <c r="H27" t="s">
        <v>132</v>
      </c>
      <c r="I27" t="s">
        <v>86</v>
      </c>
      <c r="J27" t="s">
        <v>128</v>
      </c>
      <c r="K27" t="s">
        <v>131</v>
      </c>
      <c r="L27">
        <v>27</v>
      </c>
      <c r="M27" t="s">
        <v>132</v>
      </c>
      <c r="N27" s="5">
        <f t="shared" si="1"/>
        <v>2</v>
      </c>
      <c r="O27" s="5">
        <f t="shared" si="2"/>
        <v>54</v>
      </c>
      <c r="P27" s="5">
        <f t="shared" si="3"/>
        <v>2054</v>
      </c>
      <c r="Q27" s="5">
        <f t="shared" si="4"/>
        <v>3</v>
      </c>
      <c r="R27" t="s">
        <v>85</v>
      </c>
      <c r="S27" t="s">
        <v>128</v>
      </c>
      <c r="T27" t="s">
        <v>409</v>
      </c>
      <c r="U27">
        <v>29</v>
      </c>
      <c r="V27" s="14" t="s">
        <v>132</v>
      </c>
      <c r="W27" s="5">
        <f t="shared" si="5"/>
        <v>3</v>
      </c>
      <c r="X27" s="5">
        <f t="shared" si="6"/>
        <v>83</v>
      </c>
      <c r="Y27" s="5">
        <f t="shared" si="7"/>
        <v>27</v>
      </c>
      <c r="Z27" s="5">
        <f t="shared" si="8"/>
        <v>3083.27</v>
      </c>
      <c r="AA27" s="5">
        <f t="shared" si="9"/>
        <v>2</v>
      </c>
      <c r="AB27" t="s">
        <v>450</v>
      </c>
      <c r="AC27" t="s">
        <v>129</v>
      </c>
      <c r="AD27" t="s">
        <v>451</v>
      </c>
      <c r="AE27">
        <v>27</v>
      </c>
      <c r="AF27" s="14" t="s">
        <v>132</v>
      </c>
      <c r="AG27" s="5">
        <f t="shared" si="10"/>
        <v>4</v>
      </c>
      <c r="AH27" s="5">
        <f t="shared" si="11"/>
        <v>54</v>
      </c>
      <c r="AI27" s="5">
        <f t="shared" si="12"/>
        <v>110</v>
      </c>
      <c r="AJ27" s="5">
        <f t="shared" si="13"/>
        <v>4054.11</v>
      </c>
      <c r="AK27" s="5">
        <f t="shared" si="14"/>
        <v>2</v>
      </c>
      <c r="AM27">
        <f t="shared" si="15"/>
        <v>27</v>
      </c>
      <c r="AN27">
        <f t="shared" si="16"/>
        <v>27</v>
      </c>
      <c r="AO27">
        <f t="shared" si="17"/>
        <v>29</v>
      </c>
      <c r="AP27">
        <f t="shared" si="18"/>
        <v>27</v>
      </c>
      <c r="AR27" s="15" t="str">
        <f t="shared" si="19"/>
        <v>Whitworth SD</v>
      </c>
      <c r="AS27" s="2" t="str">
        <f t="shared" si="20"/>
        <v>cumberlands CS</v>
      </c>
      <c r="AT27" s="3" t="str">
        <f t="shared" si="21"/>
        <v>COdy</v>
      </c>
      <c r="AU27" s="2" t="str">
        <f t="shared" si="22"/>
        <v>JBU MB</v>
      </c>
      <c r="AV27" s="3" t="str">
        <f t="shared" si="23"/>
        <v>G.Harmon</v>
      </c>
      <c r="AW27" s="2" t="str">
        <f t="shared" si="24"/>
        <v>JBU BJ</v>
      </c>
      <c r="AX27" s="3" t="str">
        <f t="shared" si="25"/>
        <v>Burns</v>
      </c>
      <c r="AY27" s="2" t="str">
        <f t="shared" si="26"/>
        <v>cumb jd</v>
      </c>
      <c r="AZ27" s="3" t="str">
        <f t="shared" si="27"/>
        <v>chavis</v>
      </c>
      <c r="BB27" t="str">
        <f t="shared" si="28"/>
        <v>Whitworth SD</v>
      </c>
      <c r="BC27" t="str">
        <f t="shared" si="29"/>
        <v>Sam Director</v>
      </c>
      <c r="BD27">
        <f t="shared" si="30"/>
        <v>12</v>
      </c>
      <c r="BE27">
        <f t="shared" si="31"/>
        <v>12</v>
      </c>
      <c r="BF27">
        <v>12</v>
      </c>
      <c r="BG27">
        <f t="shared" si="32"/>
        <v>12</v>
      </c>
      <c r="BH27" t="s">
        <v>499</v>
      </c>
    </row>
    <row r="28" spans="1:60" x14ac:dyDescent="0.25">
      <c r="A28" s="14">
        <f t="shared" si="0"/>
        <v>16</v>
      </c>
      <c r="B28" s="61" t="s">
        <v>99</v>
      </c>
      <c r="C28" t="s">
        <v>271</v>
      </c>
      <c r="D28" t="s">
        <v>82</v>
      </c>
      <c r="E28" t="s">
        <v>129</v>
      </c>
      <c r="F28" t="s">
        <v>133</v>
      </c>
      <c r="G28">
        <v>26</v>
      </c>
      <c r="H28" t="s">
        <v>134</v>
      </c>
      <c r="I28" t="s">
        <v>93</v>
      </c>
      <c r="J28" t="s">
        <v>128</v>
      </c>
      <c r="K28" t="s">
        <v>145</v>
      </c>
      <c r="L28">
        <v>27</v>
      </c>
      <c r="M28" t="s">
        <v>134</v>
      </c>
      <c r="N28" s="5">
        <f t="shared" si="1"/>
        <v>0</v>
      </c>
      <c r="O28" s="5">
        <f t="shared" si="2"/>
        <v>53</v>
      </c>
      <c r="P28" s="5">
        <f t="shared" si="3"/>
        <v>53</v>
      </c>
      <c r="Q28" s="5">
        <f t="shared" si="4"/>
        <v>19</v>
      </c>
      <c r="R28" t="s">
        <v>89</v>
      </c>
      <c r="S28" t="s">
        <v>129</v>
      </c>
      <c r="T28" t="s">
        <v>402</v>
      </c>
      <c r="U28">
        <v>29</v>
      </c>
      <c r="V28" s="14" t="s">
        <v>132</v>
      </c>
      <c r="W28" s="5">
        <f t="shared" si="5"/>
        <v>1</v>
      </c>
      <c r="X28" s="5">
        <f t="shared" si="6"/>
        <v>82</v>
      </c>
      <c r="Y28" s="5">
        <f t="shared" si="7"/>
        <v>26</v>
      </c>
      <c r="Z28" s="5">
        <f t="shared" si="8"/>
        <v>1082.26</v>
      </c>
      <c r="AA28" s="5">
        <f t="shared" si="9"/>
        <v>16</v>
      </c>
      <c r="AB28" t="s">
        <v>446</v>
      </c>
      <c r="AC28" t="s">
        <v>128</v>
      </c>
      <c r="AD28" t="s">
        <v>158</v>
      </c>
      <c r="AE28">
        <v>29</v>
      </c>
      <c r="AF28" s="14" t="s">
        <v>134</v>
      </c>
      <c r="AG28" s="5">
        <f t="shared" si="10"/>
        <v>1</v>
      </c>
      <c r="AH28" s="5">
        <f t="shared" si="11"/>
        <v>56</v>
      </c>
      <c r="AI28" s="5">
        <f t="shared" si="12"/>
        <v>111</v>
      </c>
      <c r="AJ28" s="5">
        <f t="shared" si="13"/>
        <v>1056.1110000000001</v>
      </c>
      <c r="AK28" s="5">
        <f t="shared" si="14"/>
        <v>16</v>
      </c>
      <c r="AM28">
        <f t="shared" si="15"/>
        <v>26</v>
      </c>
      <c r="AN28">
        <f t="shared" si="16"/>
        <v>27</v>
      </c>
      <c r="AO28">
        <f t="shared" si="17"/>
        <v>29</v>
      </c>
      <c r="AP28">
        <f t="shared" si="18"/>
        <v>29</v>
      </c>
      <c r="AR28" s="15" t="str">
        <f t="shared" si="19"/>
        <v>Wiley AP</v>
      </c>
      <c r="AS28" s="2" t="str">
        <f t="shared" si="20"/>
        <v>cumberlands JD</v>
      </c>
      <c r="AT28" s="3" t="str">
        <f t="shared" si="21"/>
        <v>Ingram</v>
      </c>
      <c r="AU28" s="2" t="str">
        <f t="shared" si="22"/>
        <v>Whitworth AH</v>
      </c>
      <c r="AV28" s="3" t="str">
        <f t="shared" si="23"/>
        <v>Rutledge</v>
      </c>
      <c r="AW28" s="2" t="str">
        <f t="shared" si="24"/>
        <v>KWU KS</v>
      </c>
      <c r="AX28" s="3" t="str">
        <f t="shared" si="25"/>
        <v>Joshua</v>
      </c>
      <c r="AY28" s="2" t="str">
        <f t="shared" si="26"/>
        <v>cumb ss</v>
      </c>
      <c r="AZ28" s="3" t="str">
        <f t="shared" si="27"/>
        <v>Brown</v>
      </c>
      <c r="BB28" t="str">
        <f t="shared" si="28"/>
        <v>Wiley AP</v>
      </c>
      <c r="BC28" t="str">
        <f t="shared" si="29"/>
        <v>Ailey Pope</v>
      </c>
      <c r="BD28">
        <f t="shared" si="30"/>
        <v>3</v>
      </c>
      <c r="BE28">
        <f t="shared" si="31"/>
        <v>3</v>
      </c>
      <c r="BG28">
        <f t="shared" si="32"/>
        <v>0</v>
      </c>
    </row>
    <row r="29" spans="1:60" x14ac:dyDescent="0.25">
      <c r="A29" s="14">
        <f t="shared" si="0"/>
        <v>9</v>
      </c>
      <c r="B29" s="61" t="s">
        <v>100</v>
      </c>
      <c r="C29" t="s">
        <v>389</v>
      </c>
      <c r="D29" t="s">
        <v>91</v>
      </c>
      <c r="E29" t="s">
        <v>129</v>
      </c>
      <c r="F29" t="s">
        <v>137</v>
      </c>
      <c r="G29">
        <v>27</v>
      </c>
      <c r="H29" t="s">
        <v>132</v>
      </c>
      <c r="I29" t="s">
        <v>94</v>
      </c>
      <c r="J29" t="s">
        <v>128</v>
      </c>
      <c r="K29" t="s">
        <v>156</v>
      </c>
      <c r="L29">
        <v>27</v>
      </c>
      <c r="M29" t="s">
        <v>132</v>
      </c>
      <c r="N29" s="5">
        <f t="shared" si="1"/>
        <v>2</v>
      </c>
      <c r="O29" s="5">
        <f t="shared" si="2"/>
        <v>54</v>
      </c>
      <c r="P29" s="5">
        <f t="shared" si="3"/>
        <v>2054</v>
      </c>
      <c r="Q29" s="5">
        <f t="shared" si="4"/>
        <v>3</v>
      </c>
      <c r="R29" t="s">
        <v>98</v>
      </c>
      <c r="S29" t="s">
        <v>129</v>
      </c>
      <c r="T29" t="s">
        <v>405</v>
      </c>
      <c r="U29">
        <v>27</v>
      </c>
      <c r="V29" s="14" t="s">
        <v>134</v>
      </c>
      <c r="W29" s="5">
        <f t="shared" si="5"/>
        <v>2</v>
      </c>
      <c r="X29" s="5">
        <f t="shared" si="6"/>
        <v>81</v>
      </c>
      <c r="Y29" s="5">
        <f t="shared" si="7"/>
        <v>27</v>
      </c>
      <c r="Z29" s="5">
        <f t="shared" si="8"/>
        <v>2081.27</v>
      </c>
      <c r="AA29" s="5">
        <f t="shared" si="9"/>
        <v>9</v>
      </c>
      <c r="AB29" t="s">
        <v>87</v>
      </c>
      <c r="AC29" t="s">
        <v>128</v>
      </c>
      <c r="AD29" t="s">
        <v>447</v>
      </c>
      <c r="AE29">
        <v>22</v>
      </c>
      <c r="AF29" s="14" t="s">
        <v>134</v>
      </c>
      <c r="AG29" s="5">
        <f t="shared" si="10"/>
        <v>2</v>
      </c>
      <c r="AH29" s="5">
        <f t="shared" si="11"/>
        <v>54</v>
      </c>
      <c r="AI29" s="5">
        <f t="shared" si="12"/>
        <v>103</v>
      </c>
      <c r="AJ29" s="5">
        <f t="shared" si="13"/>
        <v>2054.1030000000001</v>
      </c>
      <c r="AK29" s="5">
        <f t="shared" si="14"/>
        <v>12</v>
      </c>
      <c r="AM29">
        <f t="shared" si="15"/>
        <v>27</v>
      </c>
      <c r="AN29">
        <f t="shared" si="16"/>
        <v>27</v>
      </c>
      <c r="AO29">
        <f t="shared" si="17"/>
        <v>27</v>
      </c>
      <c r="AP29">
        <f t="shared" si="18"/>
        <v>22</v>
      </c>
      <c r="AR29" s="15" t="str">
        <f t="shared" si="19"/>
        <v>Wiley CM</v>
      </c>
      <c r="AS29" s="2" t="str">
        <f t="shared" si="20"/>
        <v>ORU JW</v>
      </c>
      <c r="AT29" s="3" t="str">
        <f t="shared" si="21"/>
        <v>Perkins</v>
      </c>
      <c r="AU29" s="2" t="str">
        <f t="shared" si="22"/>
        <v>Whitworth BM</v>
      </c>
      <c r="AV29" s="3" t="str">
        <f t="shared" si="23"/>
        <v>Gibson</v>
      </c>
      <c r="AW29" s="2" t="str">
        <f t="shared" si="24"/>
        <v>Whitworth MG</v>
      </c>
      <c r="AX29" s="3" t="str">
        <f t="shared" si="25"/>
        <v>M. Brown</v>
      </c>
      <c r="AY29" s="2" t="str">
        <f t="shared" si="26"/>
        <v>JBU WM</v>
      </c>
      <c r="AZ29" s="3" t="str">
        <f t="shared" si="27"/>
        <v>K.Davis</v>
      </c>
      <c r="BB29" t="str">
        <f t="shared" si="28"/>
        <v>Wiley CM</v>
      </c>
      <c r="BC29" t="str">
        <f t="shared" si="29"/>
        <v>Chad Mossman</v>
      </c>
      <c r="BD29">
        <f t="shared" si="30"/>
        <v>6</v>
      </c>
      <c r="BE29">
        <f t="shared" si="31"/>
        <v>6</v>
      </c>
      <c r="BG29">
        <f t="shared" si="32"/>
        <v>0</v>
      </c>
    </row>
    <row r="30" spans="1:60" x14ac:dyDescent="0.25">
      <c r="A30" s="14">
        <f t="shared" si="0"/>
        <v>19</v>
      </c>
      <c r="B30" s="61" t="s">
        <v>101</v>
      </c>
      <c r="C30" t="s">
        <v>495</v>
      </c>
      <c r="D30" t="s">
        <v>98</v>
      </c>
      <c r="E30" t="s">
        <v>128</v>
      </c>
      <c r="F30" t="s">
        <v>164</v>
      </c>
      <c r="G30">
        <v>25</v>
      </c>
      <c r="H30" t="s">
        <v>134</v>
      </c>
      <c r="I30" t="s">
        <v>85</v>
      </c>
      <c r="J30" t="s">
        <v>129</v>
      </c>
      <c r="K30" t="s">
        <v>142</v>
      </c>
      <c r="L30">
        <v>25</v>
      </c>
      <c r="M30" t="s">
        <v>132</v>
      </c>
      <c r="N30" s="5">
        <f t="shared" si="1"/>
        <v>1</v>
      </c>
      <c r="O30" s="5">
        <f t="shared" si="2"/>
        <v>50</v>
      </c>
      <c r="P30" s="5">
        <f t="shared" si="3"/>
        <v>1050</v>
      </c>
      <c r="Q30" s="5">
        <f t="shared" si="4"/>
        <v>17</v>
      </c>
      <c r="R30" t="s">
        <v>148</v>
      </c>
      <c r="S30" t="s">
        <v>129</v>
      </c>
      <c r="T30" t="s">
        <v>404</v>
      </c>
      <c r="U30">
        <v>25</v>
      </c>
      <c r="V30" s="14" t="s">
        <v>134</v>
      </c>
      <c r="W30" s="5">
        <f t="shared" si="5"/>
        <v>1</v>
      </c>
      <c r="X30" s="5">
        <f t="shared" si="6"/>
        <v>75</v>
      </c>
      <c r="Y30" s="5">
        <f t="shared" si="7"/>
        <v>25</v>
      </c>
      <c r="Z30" s="5">
        <f t="shared" si="8"/>
        <v>1075.25</v>
      </c>
      <c r="AA30" s="5">
        <f t="shared" si="9"/>
        <v>19</v>
      </c>
      <c r="AB30" t="s">
        <v>448</v>
      </c>
      <c r="AC30" t="s">
        <v>128</v>
      </c>
      <c r="AD30" t="s">
        <v>168</v>
      </c>
      <c r="AE30">
        <v>28</v>
      </c>
      <c r="AF30" s="14" t="s">
        <v>134</v>
      </c>
      <c r="AG30" s="5">
        <f t="shared" si="10"/>
        <v>1</v>
      </c>
      <c r="AH30" s="5">
        <f t="shared" si="11"/>
        <v>50</v>
      </c>
      <c r="AI30" s="5">
        <f t="shared" si="12"/>
        <v>103</v>
      </c>
      <c r="AJ30" s="5">
        <f t="shared" si="13"/>
        <v>1050.1030000000001</v>
      </c>
      <c r="AK30" s="5">
        <f t="shared" si="14"/>
        <v>20</v>
      </c>
      <c r="AM30">
        <f t="shared" si="15"/>
        <v>25</v>
      </c>
      <c r="AN30">
        <f t="shared" si="16"/>
        <v>25</v>
      </c>
      <c r="AO30">
        <f t="shared" si="17"/>
        <v>25</v>
      </c>
      <c r="AP30">
        <f t="shared" si="18"/>
        <v>28</v>
      </c>
      <c r="AR30" s="15" t="str">
        <f t="shared" si="19"/>
        <v>Wiley LM</v>
      </c>
      <c r="AS30" s="2" t="str">
        <f t="shared" si="20"/>
        <v>Whitworth MG</v>
      </c>
      <c r="AT30" s="3" t="str">
        <f t="shared" si="21"/>
        <v>cornet</v>
      </c>
      <c r="AU30" s="2" t="str">
        <f t="shared" si="22"/>
        <v>JBU BJ</v>
      </c>
      <c r="AV30" s="3" t="str">
        <f t="shared" si="23"/>
        <v>Gamboa</v>
      </c>
      <c r="AW30" s="2" t="str">
        <f t="shared" si="24"/>
        <v>cumberlands ss</v>
      </c>
      <c r="AX30" s="3" t="str">
        <f t="shared" si="25"/>
        <v>Ramsey</v>
      </c>
      <c r="AY30" s="2" t="str">
        <f t="shared" si="26"/>
        <v>Whit BM</v>
      </c>
      <c r="AZ30" s="3" t="str">
        <f t="shared" si="27"/>
        <v>Jeriah Forbes</v>
      </c>
      <c r="BB30" t="str">
        <f t="shared" si="28"/>
        <v>Wiley LM</v>
      </c>
      <c r="BC30" t="str">
        <f t="shared" si="29"/>
        <v>Leon Moukenbi</v>
      </c>
      <c r="BD30">
        <f t="shared" si="30"/>
        <v>3</v>
      </c>
      <c r="BE30">
        <f t="shared" si="31"/>
        <v>3</v>
      </c>
      <c r="BG30">
        <f t="shared" si="32"/>
        <v>0</v>
      </c>
    </row>
    <row r="31" spans="1:60" x14ac:dyDescent="0.25">
      <c r="A31" s="14"/>
    </row>
  </sheetData>
  <mergeCells count="14">
    <mergeCell ref="B1:C1"/>
    <mergeCell ref="B3:C3"/>
    <mergeCell ref="B4:C4"/>
    <mergeCell ref="B5:C5"/>
    <mergeCell ref="AM7:AP7"/>
    <mergeCell ref="AR7:AZ7"/>
    <mergeCell ref="AS8:AT8"/>
    <mergeCell ref="AU8:AV8"/>
    <mergeCell ref="AW8:AX8"/>
    <mergeCell ref="AY8:AZ8"/>
    <mergeCell ref="D7:H7"/>
    <mergeCell ref="I7:M7"/>
    <mergeCell ref="Q7:V7"/>
    <mergeCell ref="AA7:AF7"/>
  </mergeCells>
  <conditionalFormatting sqref="AK7:AK1048576">
    <cfRule type="cellIs" dxfId="72" priority="1" operator="lessThan">
      <formula>$AK$5+1</formula>
    </cfRule>
  </conditionalFormatting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38"/>
  <sheetViews>
    <sheetView workbookViewId="0">
      <pane xSplit="3" ySplit="8" topLeftCell="W9" activePane="bottomRight" state="frozen"/>
      <selection pane="topRight" activeCell="D1" sqref="D1"/>
      <selection pane="bottomLeft" activeCell="A9" sqref="A9"/>
      <selection pane="bottomRight" activeCell="Y4" sqref="Y4"/>
    </sheetView>
  </sheetViews>
  <sheetFormatPr defaultRowHeight="15" x14ac:dyDescent="0.25"/>
  <cols>
    <col min="1" max="1" width="29.85546875" style="5" bestFit="1" customWidth="1"/>
    <col min="2" max="2" width="11.85546875" style="55" bestFit="1" customWidth="1"/>
    <col min="3" max="3" width="18.5703125" style="5" bestFit="1" customWidth="1"/>
    <col min="4" max="4" width="11" style="9" bestFit="1" customWidth="1"/>
    <col min="5" max="5" width="8.7109375" style="9" bestFit="1" customWidth="1"/>
    <col min="6" max="6" width="10.42578125" style="9" bestFit="1" customWidth="1"/>
    <col min="7" max="7" width="7.5703125" style="9" bestFit="1" customWidth="1"/>
    <col min="8" max="8" width="8.28515625" style="9" bestFit="1" customWidth="1"/>
    <col min="9" max="9" width="11" style="9" bestFit="1" customWidth="1"/>
    <col min="10" max="10" width="9.140625" style="9"/>
    <col min="11" max="11" width="10.42578125" style="9" bestFit="1" customWidth="1"/>
    <col min="12" max="18" width="9.140625" style="9"/>
    <col min="19" max="19" width="11" style="9" bestFit="1" customWidth="1"/>
    <col min="20" max="20" width="9.140625" style="9"/>
    <col min="21" max="21" width="10.7109375" style="9" bestFit="1" customWidth="1"/>
    <col min="22" max="30" width="9.140625" style="9"/>
    <col min="31" max="31" width="10.42578125" style="9" bestFit="1" customWidth="1"/>
    <col min="32" max="55" width="9.140625" style="9"/>
    <col min="56" max="57" width="11" style="9" bestFit="1" customWidth="1"/>
    <col min="58" max="58" width="10.140625" style="9" bestFit="1" customWidth="1"/>
    <col min="59" max="59" width="11" style="9" bestFit="1" customWidth="1"/>
    <col min="60" max="60" width="10.140625" style="9" bestFit="1" customWidth="1"/>
    <col min="61" max="61" width="11" style="9" bestFit="1" customWidth="1"/>
    <col min="62" max="62" width="10.7109375" style="9" bestFit="1" customWidth="1"/>
    <col min="63" max="63" width="11" style="9" bestFit="1" customWidth="1"/>
    <col min="64" max="64" width="10.140625" style="9" bestFit="1" customWidth="1"/>
    <col min="65" max="65" width="11" style="9" bestFit="1" customWidth="1"/>
    <col min="66" max="66" width="10.140625" style="9" bestFit="1" customWidth="1"/>
    <col min="67" max="67" width="9.140625" style="5"/>
    <col min="68" max="68" width="11" style="5" bestFit="1" customWidth="1"/>
    <col min="69" max="69" width="18.5703125" style="5" bestFit="1" customWidth="1"/>
    <col min="70" max="70" width="7.85546875" style="5" bestFit="1" customWidth="1"/>
    <col min="71" max="71" width="9.85546875" style="5" bestFit="1" customWidth="1"/>
    <col min="72" max="72" width="6.85546875" style="5" bestFit="1" customWidth="1"/>
    <col min="73" max="73" width="9.85546875" style="5" bestFit="1" customWidth="1"/>
    <col min="74" max="76" width="9.140625" style="5"/>
    <col min="77" max="77" width="15.28515625" style="5" bestFit="1" customWidth="1"/>
    <col min="78" max="16384" width="9.140625" style="5"/>
  </cols>
  <sheetData>
    <row r="1" spans="1:79" ht="18.75" x14ac:dyDescent="0.25">
      <c r="A1" s="20" t="s">
        <v>1</v>
      </c>
      <c r="B1" s="53" t="s">
        <v>0</v>
      </c>
      <c r="C1" s="33"/>
      <c r="D1" s="27"/>
    </row>
    <row r="2" spans="1:79" ht="18.75" x14ac:dyDescent="0.25">
      <c r="A2" s="20" t="s">
        <v>2</v>
      </c>
      <c r="B2" s="21">
        <v>41342</v>
      </c>
      <c r="C2" s="21">
        <v>41344</v>
      </c>
      <c r="D2" s="28"/>
    </row>
    <row r="3" spans="1:79" ht="18.75" x14ac:dyDescent="0.25">
      <c r="A3" s="20" t="s">
        <v>3</v>
      </c>
      <c r="B3" s="53" t="s">
        <v>4</v>
      </c>
      <c r="C3" s="33"/>
      <c r="D3" s="27"/>
    </row>
    <row r="4" spans="1:79" ht="18.75" x14ac:dyDescent="0.25">
      <c r="A4" s="20" t="s">
        <v>60</v>
      </c>
      <c r="B4" s="53" t="s">
        <v>62</v>
      </c>
      <c r="C4" s="33"/>
      <c r="D4" s="27"/>
      <c r="Y4" s="52"/>
      <c r="AP4" s="37" t="s">
        <v>63</v>
      </c>
      <c r="AQ4" s="37"/>
      <c r="AR4" s="37"/>
    </row>
    <row r="5" spans="1:79" ht="18.75" x14ac:dyDescent="0.25">
      <c r="A5" s="20" t="s">
        <v>61</v>
      </c>
      <c r="B5" s="53" t="s">
        <v>208</v>
      </c>
      <c r="C5" s="33"/>
      <c r="D5" s="27"/>
      <c r="AQ5" s="9">
        <v>4</v>
      </c>
      <c r="BQ5" s="5" t="s">
        <v>462</v>
      </c>
    </row>
    <row r="6" spans="1:79" ht="18.75" x14ac:dyDescent="0.25">
      <c r="A6" s="20" t="s">
        <v>13</v>
      </c>
      <c r="B6" s="53">
        <v>14</v>
      </c>
      <c r="BI6" s="9" t="s">
        <v>462</v>
      </c>
      <c r="BR6" t="s">
        <v>465</v>
      </c>
    </row>
    <row r="7" spans="1:79" ht="18.75" x14ac:dyDescent="0.25">
      <c r="A7" s="23"/>
      <c r="B7" s="54"/>
      <c r="D7" s="36" t="s">
        <v>22</v>
      </c>
      <c r="E7" s="36"/>
      <c r="F7" s="36"/>
      <c r="G7" s="36"/>
      <c r="H7" s="36"/>
      <c r="I7" s="35" t="s">
        <v>43</v>
      </c>
      <c r="J7" s="35"/>
      <c r="K7" s="35"/>
      <c r="L7" s="35"/>
      <c r="M7" s="35"/>
      <c r="N7" s="35"/>
      <c r="O7" s="35"/>
      <c r="P7" s="35"/>
      <c r="Q7" s="35"/>
      <c r="R7" s="36" t="s">
        <v>29</v>
      </c>
      <c r="S7" s="36"/>
      <c r="T7" s="36"/>
      <c r="U7" s="36"/>
      <c r="V7" s="36"/>
      <c r="W7" s="36"/>
      <c r="X7" s="36"/>
      <c r="Y7" s="36"/>
      <c r="Z7" s="36"/>
      <c r="AA7" s="36"/>
      <c r="AB7" s="35" t="s">
        <v>30</v>
      </c>
      <c r="AC7" s="35"/>
      <c r="AD7" s="35"/>
      <c r="AE7" s="35"/>
      <c r="AF7" s="35"/>
      <c r="AG7" s="35"/>
      <c r="AH7" s="36" t="s">
        <v>31</v>
      </c>
      <c r="AI7" s="36"/>
      <c r="AJ7" s="36"/>
      <c r="AK7" s="36"/>
      <c r="AL7" s="36"/>
      <c r="AM7" s="36"/>
      <c r="AN7" s="36"/>
      <c r="AO7" s="36"/>
      <c r="AP7" s="36"/>
      <c r="AQ7" s="33" t="s">
        <v>58</v>
      </c>
      <c r="AS7" s="57" t="s">
        <v>55</v>
      </c>
      <c r="AT7" s="35"/>
      <c r="AU7" s="35"/>
      <c r="AV7" s="35"/>
      <c r="AW7" s="35"/>
      <c r="AX7" s="35"/>
      <c r="AY7" s="35"/>
      <c r="AZ7" s="35"/>
      <c r="BA7" s="35"/>
      <c r="BB7" s="35"/>
      <c r="BD7" s="56" t="s">
        <v>59</v>
      </c>
      <c r="BE7" s="34"/>
      <c r="BF7" s="34"/>
      <c r="BG7" s="34"/>
      <c r="BH7" s="34"/>
      <c r="BI7" s="34"/>
      <c r="BJ7" s="34"/>
      <c r="BK7" s="34"/>
      <c r="BL7" s="34"/>
      <c r="BM7" s="34"/>
      <c r="BN7" s="34"/>
      <c r="BR7" t="s">
        <v>466</v>
      </c>
      <c r="BT7" t="s">
        <v>467</v>
      </c>
      <c r="BU7"/>
      <c r="BX7" s="5" t="s">
        <v>208</v>
      </c>
      <c r="BY7" s="5" t="s">
        <v>62</v>
      </c>
      <c r="BZ7" s="5" t="s">
        <v>505</v>
      </c>
    </row>
    <row r="8" spans="1:79" s="9" customFormat="1" ht="18.75" x14ac:dyDescent="0.25">
      <c r="A8" s="33" t="s">
        <v>5</v>
      </c>
      <c r="B8" s="53" t="s">
        <v>6</v>
      </c>
      <c r="C8" s="33" t="s">
        <v>7</v>
      </c>
      <c r="D8" s="33" t="s">
        <v>8</v>
      </c>
      <c r="E8" s="33" t="s">
        <v>9</v>
      </c>
      <c r="F8" s="33" t="s">
        <v>10</v>
      </c>
      <c r="G8" s="33" t="s">
        <v>12</v>
      </c>
      <c r="H8" s="33" t="s">
        <v>11</v>
      </c>
      <c r="I8" s="33" t="s">
        <v>17</v>
      </c>
      <c r="J8" s="33" t="s">
        <v>18</v>
      </c>
      <c r="K8" s="33" t="s">
        <v>19</v>
      </c>
      <c r="L8" s="33" t="s">
        <v>20</v>
      </c>
      <c r="M8" s="33" t="s">
        <v>21</v>
      </c>
      <c r="N8" s="33" t="s">
        <v>44</v>
      </c>
      <c r="O8" s="33" t="s">
        <v>45</v>
      </c>
      <c r="P8" s="33" t="s">
        <v>47</v>
      </c>
      <c r="Q8" s="33" t="s">
        <v>46</v>
      </c>
      <c r="R8" s="33" t="s">
        <v>23</v>
      </c>
      <c r="S8" s="33" t="s">
        <v>24</v>
      </c>
      <c r="T8" s="33" t="s">
        <v>25</v>
      </c>
      <c r="U8" s="33" t="s">
        <v>26</v>
      </c>
      <c r="V8" s="33" t="s">
        <v>27</v>
      </c>
      <c r="W8" s="33" t="s">
        <v>28</v>
      </c>
      <c r="X8" s="33" t="s">
        <v>44</v>
      </c>
      <c r="Y8" s="33" t="s">
        <v>45</v>
      </c>
      <c r="Z8" s="33" t="s">
        <v>47</v>
      </c>
      <c r="AA8" s="33" t="s">
        <v>46</v>
      </c>
      <c r="AB8" s="33" t="s">
        <v>32</v>
      </c>
      <c r="AC8" s="33" t="s">
        <v>33</v>
      </c>
      <c r="AD8" s="33" t="s">
        <v>34</v>
      </c>
      <c r="AE8" s="33" t="s">
        <v>35</v>
      </c>
      <c r="AF8" s="33" t="s">
        <v>36</v>
      </c>
      <c r="AG8" s="33" t="s">
        <v>37</v>
      </c>
      <c r="AH8" s="33" t="s">
        <v>38</v>
      </c>
      <c r="AI8" s="33" t="s">
        <v>39</v>
      </c>
      <c r="AJ8" s="33" t="s">
        <v>40</v>
      </c>
      <c r="AK8" s="33" t="s">
        <v>41</v>
      </c>
      <c r="AL8" s="33" t="s">
        <v>42</v>
      </c>
      <c r="AM8" s="33" t="s">
        <v>44</v>
      </c>
      <c r="AN8" s="33" t="s">
        <v>47</v>
      </c>
      <c r="AO8" s="33" t="s">
        <v>45</v>
      </c>
      <c r="AP8" s="33" t="s">
        <v>46</v>
      </c>
      <c r="AQ8" s="33" t="s">
        <v>57</v>
      </c>
      <c r="AS8" s="33" t="s">
        <v>48</v>
      </c>
      <c r="AT8" s="33" t="s">
        <v>49</v>
      </c>
      <c r="AU8" s="33" t="s">
        <v>50</v>
      </c>
      <c r="AV8" s="33" t="s">
        <v>51</v>
      </c>
      <c r="AW8" s="33" t="s">
        <v>52</v>
      </c>
      <c r="AX8" s="33" t="s">
        <v>56</v>
      </c>
      <c r="AY8" s="33" t="s">
        <v>53</v>
      </c>
      <c r="AZ8" s="33" t="s">
        <v>54</v>
      </c>
      <c r="BA8" s="33" t="s">
        <v>46</v>
      </c>
      <c r="BB8" s="33" t="s">
        <v>14</v>
      </c>
      <c r="BD8" s="33" t="s">
        <v>6</v>
      </c>
      <c r="BE8" s="33" t="s">
        <v>48</v>
      </c>
      <c r="BF8" s="33"/>
      <c r="BG8" s="33" t="s">
        <v>49</v>
      </c>
      <c r="BH8" s="33"/>
      <c r="BI8" s="33" t="s">
        <v>50</v>
      </c>
      <c r="BJ8" s="33"/>
      <c r="BK8" s="33" t="s">
        <v>51</v>
      </c>
      <c r="BL8" s="33"/>
      <c r="BM8" s="33" t="s">
        <v>52</v>
      </c>
      <c r="BN8" s="33"/>
      <c r="BR8" t="s">
        <v>5</v>
      </c>
      <c r="BS8" s="9" t="s">
        <v>468</v>
      </c>
      <c r="BT8" t="s">
        <v>5</v>
      </c>
      <c r="BU8" s="9" t="s">
        <v>468</v>
      </c>
      <c r="BX8" s="9" t="s">
        <v>471</v>
      </c>
      <c r="BY8" s="9" t="s">
        <v>64</v>
      </c>
      <c r="BZ8" s="9" t="s">
        <v>46</v>
      </c>
      <c r="CA8" s="9" t="s">
        <v>14</v>
      </c>
    </row>
    <row r="9" spans="1:79" ht="38.25" x14ac:dyDescent="0.25">
      <c r="A9" s="26" t="s">
        <v>191</v>
      </c>
      <c r="B9" s="55" t="s">
        <v>192</v>
      </c>
      <c r="C9" s="5" t="s">
        <v>219</v>
      </c>
      <c r="D9" s="9" t="s">
        <v>75</v>
      </c>
      <c r="E9" s="9" t="s">
        <v>128</v>
      </c>
      <c r="F9" s="9" t="s">
        <v>242</v>
      </c>
      <c r="G9" s="9">
        <v>25</v>
      </c>
      <c r="H9" s="9" t="s">
        <v>134</v>
      </c>
      <c r="I9" s="9" t="s">
        <v>75</v>
      </c>
      <c r="J9" s="9" t="s">
        <v>129</v>
      </c>
      <c r="K9" s="9" t="s">
        <v>150</v>
      </c>
      <c r="L9" s="9">
        <v>28</v>
      </c>
      <c r="M9" s="9" t="s">
        <v>132</v>
      </c>
      <c r="N9" s="9">
        <v>1</v>
      </c>
      <c r="O9" s="9">
        <v>101</v>
      </c>
      <c r="P9" s="9">
        <v>52</v>
      </c>
      <c r="Q9" s="9">
        <v>1101.52</v>
      </c>
      <c r="R9" s="9">
        <v>9</v>
      </c>
      <c r="S9" s="9" t="s">
        <v>184</v>
      </c>
      <c r="T9" s="9" t="s">
        <v>129</v>
      </c>
      <c r="U9" s="9" t="s">
        <v>414</v>
      </c>
      <c r="V9" s="9">
        <v>28</v>
      </c>
      <c r="W9" s="9" t="s">
        <v>132</v>
      </c>
      <c r="X9" s="9">
        <v>2</v>
      </c>
      <c r="Y9" s="9">
        <v>158</v>
      </c>
      <c r="Z9" s="9">
        <v>108</v>
      </c>
      <c r="AA9" s="9">
        <v>2159.08</v>
      </c>
      <c r="AB9" s="9">
        <v>5</v>
      </c>
      <c r="AC9" s="9" t="s">
        <v>196</v>
      </c>
      <c r="AD9" s="9" t="s">
        <v>128</v>
      </c>
      <c r="AE9" s="9" t="s">
        <v>171</v>
      </c>
      <c r="AF9" s="9">
        <v>23</v>
      </c>
      <c r="AG9" s="9" t="s">
        <v>134</v>
      </c>
      <c r="AH9" s="9" t="s">
        <v>190</v>
      </c>
      <c r="AI9" s="9" t="s">
        <v>129</v>
      </c>
      <c r="AJ9" s="9" t="s">
        <v>156</v>
      </c>
      <c r="AK9" s="9">
        <v>28</v>
      </c>
      <c r="AL9" s="9" t="s">
        <v>134</v>
      </c>
      <c r="AM9" s="9">
        <v>2</v>
      </c>
      <c r="AN9" s="9">
        <v>206</v>
      </c>
      <c r="AO9" s="9">
        <v>256</v>
      </c>
      <c r="AP9" s="9">
        <v>2206.2559999999999</v>
      </c>
      <c r="AQ9" s="9">
        <v>9</v>
      </c>
      <c r="AS9" s="9">
        <v>25</v>
      </c>
      <c r="AT9" s="9">
        <v>28</v>
      </c>
      <c r="AU9" s="9">
        <v>28</v>
      </c>
      <c r="AV9" s="9">
        <v>23</v>
      </c>
      <c r="AW9" s="9">
        <v>28</v>
      </c>
      <c r="AX9" s="9">
        <v>81</v>
      </c>
      <c r="AY9" s="9">
        <v>132</v>
      </c>
      <c r="AZ9" s="9">
        <v>28</v>
      </c>
      <c r="BA9" s="9">
        <v>81132.28</v>
      </c>
      <c r="BB9" s="9">
        <v>6</v>
      </c>
      <c r="BD9" s="29" t="s">
        <v>192</v>
      </c>
      <c r="BE9" s="29" t="s">
        <v>75</v>
      </c>
      <c r="BF9" s="29" t="s">
        <v>242</v>
      </c>
      <c r="BG9" s="29" t="s">
        <v>75</v>
      </c>
      <c r="BH9" s="29" t="s">
        <v>150</v>
      </c>
      <c r="BI9" s="29" t="s">
        <v>184</v>
      </c>
      <c r="BJ9" s="29" t="s">
        <v>414</v>
      </c>
      <c r="BK9" s="29" t="s">
        <v>196</v>
      </c>
      <c r="BL9" s="29" t="s">
        <v>171</v>
      </c>
      <c r="BM9" s="29" t="s">
        <v>190</v>
      </c>
      <c r="BN9" s="29" t="s">
        <v>156</v>
      </c>
      <c r="BP9" s="5" t="s">
        <v>192</v>
      </c>
      <c r="BQ9" s="5" t="s">
        <v>219</v>
      </c>
      <c r="BR9">
        <v>6</v>
      </c>
      <c r="BS9" s="5">
        <v>3</v>
      </c>
      <c r="BX9" s="5" t="s">
        <v>192</v>
      </c>
      <c r="BY9" s="5" t="s">
        <v>219</v>
      </c>
      <c r="BZ9" s="5">
        <v>81132.28</v>
      </c>
      <c r="CA9" s="5">
        <v>6</v>
      </c>
    </row>
    <row r="10" spans="1:79" x14ac:dyDescent="0.25">
      <c r="A10" s="26"/>
      <c r="C10" s="5" t="s">
        <v>220</v>
      </c>
      <c r="G10" s="9">
        <v>21</v>
      </c>
      <c r="L10" s="9">
        <v>27</v>
      </c>
      <c r="V10" s="9">
        <v>29</v>
      </c>
      <c r="AF10" s="9">
        <v>22</v>
      </c>
      <c r="AK10" s="9">
        <v>25</v>
      </c>
      <c r="AS10" s="9">
        <v>21</v>
      </c>
      <c r="AT10" s="9">
        <v>27</v>
      </c>
      <c r="AU10" s="9">
        <v>29</v>
      </c>
      <c r="AV10" s="9">
        <v>22</v>
      </c>
      <c r="AW10" s="9">
        <v>25</v>
      </c>
      <c r="AX10" s="9">
        <v>74</v>
      </c>
      <c r="AY10" s="9">
        <v>124</v>
      </c>
      <c r="AZ10" s="9">
        <v>25</v>
      </c>
      <c r="BA10" s="9">
        <v>74124.25</v>
      </c>
      <c r="BB10" s="9">
        <v>20</v>
      </c>
      <c r="BP10" s="5">
        <v>0</v>
      </c>
      <c r="BQ10" s="5" t="s">
        <v>220</v>
      </c>
      <c r="BS10" s="5">
        <v>3</v>
      </c>
      <c r="BX10" s="5" t="s">
        <v>192</v>
      </c>
      <c r="BY10" s="5" t="s">
        <v>220</v>
      </c>
      <c r="BZ10" s="5">
        <v>74124.25</v>
      </c>
      <c r="CA10" s="5">
        <v>20</v>
      </c>
    </row>
    <row r="11" spans="1:79" ht="38.25" x14ac:dyDescent="0.25">
      <c r="A11" s="26" t="s">
        <v>181</v>
      </c>
      <c r="B11" s="55" t="s">
        <v>182</v>
      </c>
      <c r="C11" s="5" t="s">
        <v>209</v>
      </c>
      <c r="D11" s="9" t="s">
        <v>198</v>
      </c>
      <c r="E11" s="9" t="s">
        <v>129</v>
      </c>
      <c r="F11" s="9" t="s">
        <v>144</v>
      </c>
      <c r="G11" s="9">
        <v>24</v>
      </c>
      <c r="H11" s="9" t="s">
        <v>134</v>
      </c>
      <c r="I11" s="9" t="s">
        <v>198</v>
      </c>
      <c r="J11" s="9" t="s">
        <v>128</v>
      </c>
      <c r="K11" s="9" t="s">
        <v>243</v>
      </c>
      <c r="L11" s="9">
        <v>26</v>
      </c>
      <c r="M11" s="9" t="s">
        <v>134</v>
      </c>
      <c r="N11" s="9">
        <v>0</v>
      </c>
      <c r="O11" s="9">
        <v>99</v>
      </c>
      <c r="P11" s="9">
        <v>49</v>
      </c>
      <c r="Q11" s="9">
        <v>99.49</v>
      </c>
      <c r="R11" s="9">
        <v>11</v>
      </c>
      <c r="S11" s="9" t="s">
        <v>194</v>
      </c>
      <c r="T11" s="9" t="s">
        <v>128</v>
      </c>
      <c r="U11" s="9" t="s">
        <v>137</v>
      </c>
      <c r="V11" s="9">
        <v>27</v>
      </c>
      <c r="W11" s="9" t="s">
        <v>132</v>
      </c>
      <c r="X11" s="9">
        <v>1</v>
      </c>
      <c r="Y11" s="9">
        <v>153</v>
      </c>
      <c r="Z11" s="9">
        <v>102</v>
      </c>
      <c r="AA11" s="9">
        <v>1154.02</v>
      </c>
      <c r="AB11" s="9">
        <v>10</v>
      </c>
      <c r="AC11" s="9" t="s">
        <v>186</v>
      </c>
      <c r="AD11" s="9" t="s">
        <v>129</v>
      </c>
      <c r="AE11" s="9" t="s">
        <v>338</v>
      </c>
      <c r="AF11" s="9">
        <v>25</v>
      </c>
      <c r="AG11" s="9" t="s">
        <v>134</v>
      </c>
      <c r="AH11" s="9" t="s">
        <v>207</v>
      </c>
      <c r="AI11" s="9" t="s">
        <v>129</v>
      </c>
      <c r="AJ11" s="9" t="s">
        <v>150</v>
      </c>
      <c r="AK11" s="9">
        <v>26</v>
      </c>
      <c r="AL11" s="9" t="s">
        <v>132</v>
      </c>
      <c r="AM11" s="9">
        <v>2</v>
      </c>
      <c r="AN11" s="9">
        <v>201</v>
      </c>
      <c r="AO11" s="9">
        <v>250</v>
      </c>
      <c r="AP11" s="9">
        <v>2201.25</v>
      </c>
      <c r="AQ11" s="9">
        <v>10</v>
      </c>
      <c r="AS11" s="9">
        <v>24</v>
      </c>
      <c r="AT11" s="9">
        <v>26</v>
      </c>
      <c r="AU11" s="9">
        <v>27</v>
      </c>
      <c r="AV11" s="9">
        <v>25</v>
      </c>
      <c r="AW11" s="9">
        <v>26</v>
      </c>
      <c r="AX11" s="9">
        <v>77</v>
      </c>
      <c r="AY11" s="9">
        <v>128</v>
      </c>
      <c r="AZ11" s="9">
        <v>26</v>
      </c>
      <c r="BA11" s="9">
        <v>77128.259999999995</v>
      </c>
      <c r="BB11" s="9">
        <v>14</v>
      </c>
      <c r="BD11" s="29" t="s">
        <v>182</v>
      </c>
      <c r="BE11" s="29" t="s">
        <v>198</v>
      </c>
      <c r="BF11" s="29" t="s">
        <v>144</v>
      </c>
      <c r="BG11" s="29" t="s">
        <v>198</v>
      </c>
      <c r="BH11" s="29" t="s">
        <v>243</v>
      </c>
      <c r="BI11" s="29" t="s">
        <v>194</v>
      </c>
      <c r="BJ11" s="29" t="s">
        <v>137</v>
      </c>
      <c r="BK11" s="29" t="s">
        <v>186</v>
      </c>
      <c r="BL11" s="29" t="s">
        <v>338</v>
      </c>
      <c r="BM11" s="29" t="s">
        <v>207</v>
      </c>
      <c r="BN11" s="29" t="s">
        <v>150</v>
      </c>
      <c r="BP11" s="5" t="s">
        <v>182</v>
      </c>
      <c r="BQ11" s="5" t="s">
        <v>209</v>
      </c>
      <c r="BR11">
        <v>6</v>
      </c>
      <c r="BS11" s="5">
        <v>3</v>
      </c>
      <c r="BX11" s="5" t="s">
        <v>182</v>
      </c>
      <c r="BY11" s="5" t="s">
        <v>209</v>
      </c>
      <c r="BZ11" s="5">
        <v>77128.259999999995</v>
      </c>
      <c r="CA11" s="5">
        <v>14</v>
      </c>
    </row>
    <row r="12" spans="1:79" x14ac:dyDescent="0.25">
      <c r="A12" s="26"/>
      <c r="C12" s="5" t="s">
        <v>210</v>
      </c>
      <c r="G12" s="9">
        <v>25</v>
      </c>
      <c r="L12" s="9">
        <v>24</v>
      </c>
      <c r="V12" s="9">
        <v>27</v>
      </c>
      <c r="AF12" s="9">
        <v>24</v>
      </c>
      <c r="AK12" s="9">
        <v>22</v>
      </c>
      <c r="AS12" s="9">
        <v>25</v>
      </c>
      <c r="AT12" s="9">
        <v>24</v>
      </c>
      <c r="AU12" s="9">
        <v>27</v>
      </c>
      <c r="AV12" s="9">
        <v>24</v>
      </c>
      <c r="AW12" s="9">
        <v>22</v>
      </c>
      <c r="AX12" s="9">
        <v>73</v>
      </c>
      <c r="AY12" s="9">
        <v>122</v>
      </c>
      <c r="AZ12" s="9">
        <v>24</v>
      </c>
      <c r="BA12" s="9">
        <v>73122.240000000005</v>
      </c>
      <c r="BB12" s="9">
        <v>24</v>
      </c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P12" s="5">
        <v>0</v>
      </c>
      <c r="BQ12" s="5" t="s">
        <v>210</v>
      </c>
      <c r="BS12" s="5">
        <v>3</v>
      </c>
      <c r="BX12" s="5" t="s">
        <v>182</v>
      </c>
      <c r="BY12" s="5" t="s">
        <v>210</v>
      </c>
      <c r="BZ12" s="5">
        <v>73122.240000000005</v>
      </c>
      <c r="CA12" s="5">
        <v>24</v>
      </c>
    </row>
    <row r="13" spans="1:79" ht="38.25" x14ac:dyDescent="0.25">
      <c r="A13" s="26" t="s">
        <v>183</v>
      </c>
      <c r="B13" s="55" t="s">
        <v>184</v>
      </c>
      <c r="C13" s="5" t="s">
        <v>211</v>
      </c>
      <c r="D13" s="9" t="s">
        <v>205</v>
      </c>
      <c r="E13" s="9" t="s">
        <v>128</v>
      </c>
      <c r="F13" s="9" t="s">
        <v>239</v>
      </c>
      <c r="G13" s="9">
        <v>26</v>
      </c>
      <c r="H13" s="9" t="s">
        <v>132</v>
      </c>
      <c r="I13" s="9" t="s">
        <v>205</v>
      </c>
      <c r="J13" s="9" t="s">
        <v>129</v>
      </c>
      <c r="K13" s="9" t="s">
        <v>137</v>
      </c>
      <c r="L13" s="9">
        <v>27</v>
      </c>
      <c r="M13" s="9" t="s">
        <v>134</v>
      </c>
      <c r="N13" s="9">
        <v>1</v>
      </c>
      <c r="O13" s="9">
        <v>104</v>
      </c>
      <c r="P13" s="9">
        <v>53</v>
      </c>
      <c r="Q13" s="9">
        <v>1104.53</v>
      </c>
      <c r="R13" s="9">
        <v>6</v>
      </c>
      <c r="S13" s="9" t="s">
        <v>192</v>
      </c>
      <c r="T13" s="9" t="s">
        <v>128</v>
      </c>
      <c r="U13" s="9" t="s">
        <v>414</v>
      </c>
      <c r="V13" s="9">
        <v>26</v>
      </c>
      <c r="W13" s="9" t="s">
        <v>134</v>
      </c>
      <c r="X13" s="9">
        <v>1</v>
      </c>
      <c r="Y13" s="9">
        <v>158</v>
      </c>
      <c r="Z13" s="9">
        <v>106</v>
      </c>
      <c r="AA13" s="9">
        <v>1159.06</v>
      </c>
      <c r="AB13" s="9">
        <v>8</v>
      </c>
      <c r="AC13" s="9" t="s">
        <v>200</v>
      </c>
      <c r="AD13" s="9" t="s">
        <v>129</v>
      </c>
      <c r="AE13" s="9" t="s">
        <v>415</v>
      </c>
      <c r="AF13" s="9">
        <v>27</v>
      </c>
      <c r="AG13" s="9" t="s">
        <v>132</v>
      </c>
      <c r="AH13" s="9" t="s">
        <v>75</v>
      </c>
      <c r="AI13" s="9" t="s">
        <v>128</v>
      </c>
      <c r="AJ13" s="9" t="s">
        <v>421</v>
      </c>
      <c r="AK13" s="9">
        <v>20</v>
      </c>
      <c r="AL13" s="9" t="s">
        <v>134</v>
      </c>
      <c r="AM13" s="9">
        <v>2</v>
      </c>
      <c r="AN13" s="9">
        <v>210</v>
      </c>
      <c r="AO13" s="9">
        <v>258</v>
      </c>
      <c r="AP13" s="9">
        <v>2210.2579999999998</v>
      </c>
      <c r="AQ13" s="9">
        <v>8</v>
      </c>
      <c r="AS13" s="9">
        <v>26</v>
      </c>
      <c r="AT13" s="9">
        <v>27</v>
      </c>
      <c r="AU13" s="9">
        <v>26</v>
      </c>
      <c r="AV13" s="9">
        <v>27</v>
      </c>
      <c r="AW13" s="9">
        <v>20</v>
      </c>
      <c r="AX13" s="9">
        <v>79</v>
      </c>
      <c r="AY13" s="9">
        <v>126</v>
      </c>
      <c r="AZ13" s="9">
        <v>26</v>
      </c>
      <c r="BA13" s="9">
        <v>79126.259999999995</v>
      </c>
      <c r="BB13" s="9">
        <v>10</v>
      </c>
      <c r="BD13" s="29" t="s">
        <v>184</v>
      </c>
      <c r="BE13" s="29" t="s">
        <v>205</v>
      </c>
      <c r="BF13" s="29" t="s">
        <v>239</v>
      </c>
      <c r="BG13" s="29" t="s">
        <v>205</v>
      </c>
      <c r="BH13" s="29" t="s">
        <v>137</v>
      </c>
      <c r="BI13" s="29" t="s">
        <v>192</v>
      </c>
      <c r="BJ13" s="29" t="s">
        <v>414</v>
      </c>
      <c r="BK13" s="29" t="s">
        <v>200</v>
      </c>
      <c r="BL13" s="29" t="s">
        <v>415</v>
      </c>
      <c r="BM13" s="29" t="s">
        <v>75</v>
      </c>
      <c r="BN13" s="29" t="s">
        <v>421</v>
      </c>
      <c r="BP13" s="5" t="s">
        <v>184</v>
      </c>
      <c r="BQ13" s="5" t="s">
        <v>211</v>
      </c>
      <c r="BR13">
        <v>6</v>
      </c>
      <c r="BS13" s="5">
        <v>3</v>
      </c>
      <c r="BX13" s="5" t="s">
        <v>184</v>
      </c>
      <c r="BY13" s="5" t="s">
        <v>211</v>
      </c>
      <c r="BZ13" s="5">
        <v>79126.259999999995</v>
      </c>
      <c r="CA13" s="5">
        <v>10</v>
      </c>
    </row>
    <row r="14" spans="1:79" x14ac:dyDescent="0.25">
      <c r="A14" s="26"/>
      <c r="C14" s="5" t="s">
        <v>212</v>
      </c>
      <c r="G14" s="9">
        <v>24</v>
      </c>
      <c r="L14" s="9">
        <v>27</v>
      </c>
      <c r="V14" s="9">
        <v>28</v>
      </c>
      <c r="AF14" s="9">
        <v>28</v>
      </c>
      <c r="AK14" s="9">
        <v>25</v>
      </c>
      <c r="AS14" s="9">
        <v>24</v>
      </c>
      <c r="AT14" s="9">
        <v>27</v>
      </c>
      <c r="AU14" s="9">
        <v>28</v>
      </c>
      <c r="AV14" s="9">
        <v>28</v>
      </c>
      <c r="AW14" s="9">
        <v>25</v>
      </c>
      <c r="AX14" s="9">
        <v>80</v>
      </c>
      <c r="AY14" s="9">
        <v>132</v>
      </c>
      <c r="AZ14" s="9">
        <v>27</v>
      </c>
      <c r="BA14" s="9">
        <v>80132.27</v>
      </c>
      <c r="BB14" s="9">
        <v>7</v>
      </c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P14" s="5">
        <v>0</v>
      </c>
      <c r="BQ14" s="5" t="s">
        <v>212</v>
      </c>
      <c r="BS14" s="5">
        <v>3</v>
      </c>
      <c r="BX14" s="5" t="s">
        <v>184</v>
      </c>
      <c r="BY14" s="5" t="s">
        <v>212</v>
      </c>
      <c r="BZ14" s="5">
        <v>80132.27</v>
      </c>
      <c r="CA14" s="5">
        <v>7</v>
      </c>
    </row>
    <row r="15" spans="1:79" ht="38.25" x14ac:dyDescent="0.25">
      <c r="A15" s="26" t="s">
        <v>189</v>
      </c>
      <c r="B15" s="55" t="s">
        <v>190</v>
      </c>
      <c r="C15" s="5" t="s">
        <v>217</v>
      </c>
      <c r="D15" s="9" t="s">
        <v>196</v>
      </c>
      <c r="E15" s="9" t="s">
        <v>129</v>
      </c>
      <c r="F15" s="9" t="s">
        <v>238</v>
      </c>
      <c r="G15" s="9">
        <v>26</v>
      </c>
      <c r="H15" s="9" t="s">
        <v>132</v>
      </c>
      <c r="I15" s="9" t="s">
        <v>194</v>
      </c>
      <c r="J15" s="9" t="s">
        <v>128</v>
      </c>
      <c r="K15" s="9" t="s">
        <v>242</v>
      </c>
      <c r="L15" s="9">
        <v>14</v>
      </c>
      <c r="M15" s="9" t="s">
        <v>132</v>
      </c>
      <c r="N15" s="9">
        <v>2</v>
      </c>
      <c r="O15" s="9">
        <v>92</v>
      </c>
      <c r="P15" s="9">
        <v>48</v>
      </c>
      <c r="Q15" s="9">
        <v>2092.48</v>
      </c>
      <c r="R15" s="9">
        <v>4</v>
      </c>
      <c r="S15" s="9" t="s">
        <v>188</v>
      </c>
      <c r="T15" s="9" t="s">
        <v>129</v>
      </c>
      <c r="U15" s="9" t="s">
        <v>176</v>
      </c>
      <c r="V15" s="9">
        <v>27</v>
      </c>
      <c r="W15" s="9" t="s">
        <v>134</v>
      </c>
      <c r="X15" s="9">
        <v>2</v>
      </c>
      <c r="Y15" s="9">
        <v>143</v>
      </c>
      <c r="Z15" s="9">
        <v>99</v>
      </c>
      <c r="AA15" s="9">
        <v>2143.9899999999998</v>
      </c>
      <c r="AB15" s="9">
        <v>7</v>
      </c>
      <c r="AC15" s="9" t="s">
        <v>198</v>
      </c>
      <c r="AD15" s="9" t="s">
        <v>128</v>
      </c>
      <c r="AE15" s="9" t="s">
        <v>175</v>
      </c>
      <c r="AF15" s="9">
        <v>24</v>
      </c>
      <c r="AG15" s="9" t="s">
        <v>132</v>
      </c>
      <c r="AH15" s="9" t="s">
        <v>192</v>
      </c>
      <c r="AI15" s="9" t="s">
        <v>128</v>
      </c>
      <c r="AJ15" s="9" t="s">
        <v>156</v>
      </c>
      <c r="AK15" s="9">
        <v>26</v>
      </c>
      <c r="AL15" s="9" t="s">
        <v>132</v>
      </c>
      <c r="AM15" s="9">
        <v>4</v>
      </c>
      <c r="AN15" s="9">
        <v>202</v>
      </c>
      <c r="AO15" s="9">
        <v>246</v>
      </c>
      <c r="AP15" s="9">
        <v>4202.2460000000001</v>
      </c>
      <c r="AQ15" s="9">
        <v>4</v>
      </c>
      <c r="AS15" s="9">
        <v>26</v>
      </c>
      <c r="AT15" s="9">
        <v>14</v>
      </c>
      <c r="AU15" s="9">
        <v>27</v>
      </c>
      <c r="AV15" s="9">
        <v>24</v>
      </c>
      <c r="AW15" s="9">
        <v>26</v>
      </c>
      <c r="AX15" s="9">
        <v>76</v>
      </c>
      <c r="AY15" s="9">
        <v>117</v>
      </c>
      <c r="AZ15" s="9">
        <v>26</v>
      </c>
      <c r="BA15" s="9">
        <v>76117.259999999995</v>
      </c>
      <c r="BB15" s="9">
        <v>18</v>
      </c>
      <c r="BD15" s="29" t="s">
        <v>190</v>
      </c>
      <c r="BE15" s="29" t="s">
        <v>196</v>
      </c>
      <c r="BF15" s="29" t="s">
        <v>238</v>
      </c>
      <c r="BG15" s="29" t="s">
        <v>194</v>
      </c>
      <c r="BH15" s="29" t="s">
        <v>242</v>
      </c>
      <c r="BI15" s="29" t="s">
        <v>188</v>
      </c>
      <c r="BJ15" s="29" t="s">
        <v>176</v>
      </c>
      <c r="BK15" s="29" t="s">
        <v>198</v>
      </c>
      <c r="BL15" s="29" t="s">
        <v>175</v>
      </c>
      <c r="BM15" s="29" t="s">
        <v>192</v>
      </c>
      <c r="BN15" s="29" t="s">
        <v>156</v>
      </c>
      <c r="BP15" s="5" t="s">
        <v>190</v>
      </c>
      <c r="BQ15" s="5" t="s">
        <v>217</v>
      </c>
      <c r="BR15">
        <v>12</v>
      </c>
      <c r="BS15" s="5">
        <v>6</v>
      </c>
      <c r="BT15" s="5">
        <v>15</v>
      </c>
      <c r="BU15" s="5">
        <v>7.5</v>
      </c>
      <c r="BV15" s="5" t="s">
        <v>507</v>
      </c>
      <c r="BX15" s="5" t="s">
        <v>190</v>
      </c>
      <c r="BY15" s="5" t="s">
        <v>217</v>
      </c>
      <c r="BZ15" s="5">
        <v>76117.259999999995</v>
      </c>
      <c r="CA15" s="5">
        <v>18</v>
      </c>
    </row>
    <row r="16" spans="1:79" x14ac:dyDescent="0.25">
      <c r="A16" s="26"/>
      <c r="C16" s="5" t="s">
        <v>218</v>
      </c>
      <c r="G16" s="9">
        <v>30</v>
      </c>
      <c r="L16" s="9">
        <v>22</v>
      </c>
      <c r="V16" s="9">
        <v>24</v>
      </c>
      <c r="AF16" s="9">
        <v>25</v>
      </c>
      <c r="AK16" s="9">
        <v>28</v>
      </c>
      <c r="AS16" s="9">
        <v>30</v>
      </c>
      <c r="AT16" s="9">
        <v>22</v>
      </c>
      <c r="AU16" s="9">
        <v>24</v>
      </c>
      <c r="AV16" s="9">
        <v>25</v>
      </c>
      <c r="AW16" s="9">
        <v>28</v>
      </c>
      <c r="AX16" s="9">
        <v>77</v>
      </c>
      <c r="AY16" s="9">
        <v>129</v>
      </c>
      <c r="AZ16" s="9">
        <v>25</v>
      </c>
      <c r="BA16" s="9">
        <v>77129.25</v>
      </c>
      <c r="BB16" s="9">
        <v>13</v>
      </c>
      <c r="BP16" s="5">
        <v>0</v>
      </c>
      <c r="BQ16" s="5" t="s">
        <v>218</v>
      </c>
      <c r="BS16" s="5">
        <v>6</v>
      </c>
      <c r="BU16" s="5">
        <v>7.5</v>
      </c>
      <c r="BX16" s="5" t="s">
        <v>190</v>
      </c>
      <c r="BY16" s="5" t="s">
        <v>218</v>
      </c>
      <c r="BZ16" s="5">
        <v>77129.25</v>
      </c>
      <c r="CA16" s="5">
        <v>13</v>
      </c>
    </row>
    <row r="17" spans="1:79" ht="38.25" x14ac:dyDescent="0.25">
      <c r="A17" s="26" t="s">
        <v>197</v>
      </c>
      <c r="B17" s="55" t="s">
        <v>198</v>
      </c>
      <c r="C17" s="5" t="s">
        <v>225</v>
      </c>
      <c r="D17" s="9" t="s">
        <v>182</v>
      </c>
      <c r="E17" s="9" t="s">
        <v>128</v>
      </c>
      <c r="F17" s="9" t="s">
        <v>144</v>
      </c>
      <c r="G17" s="9">
        <v>27</v>
      </c>
      <c r="H17" s="9" t="s">
        <v>132</v>
      </c>
      <c r="I17" s="9" t="s">
        <v>182</v>
      </c>
      <c r="J17" s="9" t="s">
        <v>129</v>
      </c>
      <c r="K17" s="9" t="s">
        <v>243</v>
      </c>
      <c r="L17" s="9">
        <v>28</v>
      </c>
      <c r="M17" s="9" t="s">
        <v>132</v>
      </c>
      <c r="N17" s="9">
        <v>2</v>
      </c>
      <c r="O17" s="9">
        <v>106</v>
      </c>
      <c r="P17" s="9">
        <v>53</v>
      </c>
      <c r="Q17" s="9">
        <v>2106.5300000000002</v>
      </c>
      <c r="R17" s="9">
        <v>1</v>
      </c>
      <c r="S17" s="9" t="s">
        <v>186</v>
      </c>
      <c r="T17" s="9" t="s">
        <v>128</v>
      </c>
      <c r="U17" s="9" t="s">
        <v>412</v>
      </c>
      <c r="V17" s="9">
        <v>28</v>
      </c>
      <c r="W17" s="9" t="s">
        <v>134</v>
      </c>
      <c r="X17" s="9">
        <v>2</v>
      </c>
      <c r="Y17" s="9">
        <v>159</v>
      </c>
      <c r="Z17" s="9">
        <v>106</v>
      </c>
      <c r="AA17" s="9">
        <v>2160.06</v>
      </c>
      <c r="AB17" s="9">
        <v>3</v>
      </c>
      <c r="AC17" s="9" t="s">
        <v>190</v>
      </c>
      <c r="AD17" s="9" t="s">
        <v>129</v>
      </c>
      <c r="AE17" s="9" t="s">
        <v>175</v>
      </c>
      <c r="AF17" s="9">
        <v>26</v>
      </c>
      <c r="AG17" s="9" t="s">
        <v>134</v>
      </c>
      <c r="AH17" s="9" t="s">
        <v>188</v>
      </c>
      <c r="AI17" s="9" t="s">
        <v>128</v>
      </c>
      <c r="AJ17" s="9" t="s">
        <v>137</v>
      </c>
      <c r="AK17" s="9">
        <v>27</v>
      </c>
      <c r="AL17" s="9" t="s">
        <v>134</v>
      </c>
      <c r="AM17" s="9">
        <v>2</v>
      </c>
      <c r="AN17" s="9">
        <v>211</v>
      </c>
      <c r="AO17" s="9">
        <v>262</v>
      </c>
      <c r="AP17" s="9">
        <v>2211.2620000000002</v>
      </c>
      <c r="AQ17" s="9">
        <v>7</v>
      </c>
      <c r="AS17" s="9">
        <v>27</v>
      </c>
      <c r="AT17" s="9">
        <v>28</v>
      </c>
      <c r="AU17" s="9">
        <v>28</v>
      </c>
      <c r="AV17" s="9">
        <v>26</v>
      </c>
      <c r="AW17" s="9">
        <v>27</v>
      </c>
      <c r="AX17" s="9">
        <v>82</v>
      </c>
      <c r="AY17" s="9">
        <v>136</v>
      </c>
      <c r="AZ17" s="9">
        <v>27</v>
      </c>
      <c r="BA17" s="9">
        <v>82136.27</v>
      </c>
      <c r="BB17" s="9">
        <v>3</v>
      </c>
      <c r="BD17" s="29" t="s">
        <v>198</v>
      </c>
      <c r="BE17" s="29" t="s">
        <v>182</v>
      </c>
      <c r="BF17" s="29" t="s">
        <v>144</v>
      </c>
      <c r="BG17" s="29" t="s">
        <v>182</v>
      </c>
      <c r="BH17" s="29" t="s">
        <v>243</v>
      </c>
      <c r="BI17" s="29" t="s">
        <v>186</v>
      </c>
      <c r="BJ17" s="29" t="s">
        <v>412</v>
      </c>
      <c r="BK17" s="29" t="s">
        <v>190</v>
      </c>
      <c r="BL17" s="29" t="s">
        <v>175</v>
      </c>
      <c r="BM17" s="29" t="s">
        <v>188</v>
      </c>
      <c r="BN17" s="29" t="s">
        <v>137</v>
      </c>
      <c r="BP17" s="5" t="s">
        <v>198</v>
      </c>
      <c r="BQ17" s="5" t="s">
        <v>225</v>
      </c>
      <c r="BR17">
        <v>6</v>
      </c>
      <c r="BS17" s="5">
        <v>3</v>
      </c>
      <c r="BX17" s="5" t="s">
        <v>198</v>
      </c>
      <c r="BY17" s="5" t="s">
        <v>225</v>
      </c>
      <c r="BZ17" s="5">
        <v>82136.27</v>
      </c>
      <c r="CA17" s="5">
        <v>3</v>
      </c>
    </row>
    <row r="18" spans="1:79" x14ac:dyDescent="0.25">
      <c r="A18" s="26"/>
      <c r="C18" s="5" t="s">
        <v>226</v>
      </c>
      <c r="G18" s="9">
        <v>26</v>
      </c>
      <c r="L18" s="9">
        <v>25</v>
      </c>
      <c r="V18" s="9">
        <v>25</v>
      </c>
      <c r="AF18" s="9">
        <v>23</v>
      </c>
      <c r="AK18" s="9">
        <v>27</v>
      </c>
      <c r="AS18" s="9">
        <v>26</v>
      </c>
      <c r="AT18" s="9">
        <v>25</v>
      </c>
      <c r="AU18" s="9">
        <v>25</v>
      </c>
      <c r="AV18" s="9">
        <v>23</v>
      </c>
      <c r="AW18" s="9">
        <v>27</v>
      </c>
      <c r="AX18" s="9">
        <v>76</v>
      </c>
      <c r="AY18" s="9">
        <v>126</v>
      </c>
      <c r="AZ18" s="9">
        <v>25</v>
      </c>
      <c r="BA18" s="9">
        <v>76126.25</v>
      </c>
      <c r="BB18" s="9">
        <v>16</v>
      </c>
      <c r="BP18" s="5">
        <v>0</v>
      </c>
      <c r="BQ18" s="5" t="s">
        <v>226</v>
      </c>
      <c r="BS18" s="5">
        <v>3</v>
      </c>
      <c r="BX18" s="5" t="s">
        <v>198</v>
      </c>
      <c r="BY18" s="5" t="s">
        <v>226</v>
      </c>
      <c r="BZ18" s="5">
        <v>76126.25</v>
      </c>
      <c r="CA18" s="5">
        <v>16</v>
      </c>
    </row>
    <row r="19" spans="1:79" ht="38.25" x14ac:dyDescent="0.25">
      <c r="A19" s="26" t="s">
        <v>195</v>
      </c>
      <c r="B19" s="55" t="s">
        <v>196</v>
      </c>
      <c r="C19" s="5" t="s">
        <v>223</v>
      </c>
      <c r="D19" s="9" t="s">
        <v>190</v>
      </c>
      <c r="E19" s="9" t="s">
        <v>128</v>
      </c>
      <c r="F19" s="9" t="s">
        <v>238</v>
      </c>
      <c r="G19" s="9">
        <v>25</v>
      </c>
      <c r="H19" s="9" t="s">
        <v>134</v>
      </c>
      <c r="I19" s="9" t="s">
        <v>207</v>
      </c>
      <c r="J19" s="9" t="s">
        <v>129</v>
      </c>
      <c r="K19" s="9" t="s">
        <v>244</v>
      </c>
      <c r="L19" s="9">
        <v>28</v>
      </c>
      <c r="M19" s="9" t="s">
        <v>132</v>
      </c>
      <c r="N19" s="9">
        <v>1</v>
      </c>
      <c r="O19" s="9">
        <v>104</v>
      </c>
      <c r="P19" s="9">
        <v>51</v>
      </c>
      <c r="Q19" s="9">
        <v>1104.51</v>
      </c>
      <c r="R19" s="9">
        <v>7</v>
      </c>
      <c r="S19" s="9" t="s">
        <v>75</v>
      </c>
      <c r="T19" s="9" t="s">
        <v>128</v>
      </c>
      <c r="U19" s="9" t="s">
        <v>413</v>
      </c>
      <c r="V19" s="9">
        <v>24</v>
      </c>
      <c r="W19" s="9" t="s">
        <v>134</v>
      </c>
      <c r="X19" s="9">
        <v>1</v>
      </c>
      <c r="Y19" s="9">
        <v>154</v>
      </c>
      <c r="Z19" s="9">
        <v>102</v>
      </c>
      <c r="AA19" s="9">
        <v>1155.02</v>
      </c>
      <c r="AB19" s="9">
        <v>9</v>
      </c>
      <c r="AC19" s="9" t="s">
        <v>192</v>
      </c>
      <c r="AD19" s="9" t="s">
        <v>129</v>
      </c>
      <c r="AE19" s="9" t="s">
        <v>171</v>
      </c>
      <c r="AF19" s="9">
        <v>23</v>
      </c>
      <c r="AG19" s="9" t="s">
        <v>132</v>
      </c>
      <c r="AH19" s="9" t="s">
        <v>194</v>
      </c>
      <c r="AI19" s="9" t="s">
        <v>129</v>
      </c>
      <c r="AJ19" s="9" t="s">
        <v>420</v>
      </c>
      <c r="AK19" s="9">
        <v>27</v>
      </c>
      <c r="AL19" s="9" t="s">
        <v>132</v>
      </c>
      <c r="AM19" s="9">
        <v>3</v>
      </c>
      <c r="AN19" s="9">
        <v>200</v>
      </c>
      <c r="AO19" s="9">
        <v>250</v>
      </c>
      <c r="AP19" s="9">
        <v>3200.25</v>
      </c>
      <c r="AQ19" s="9">
        <v>6</v>
      </c>
      <c r="AS19" s="9">
        <v>25</v>
      </c>
      <c r="AT19" s="9">
        <v>28</v>
      </c>
      <c r="AU19" s="9">
        <v>24</v>
      </c>
      <c r="AV19" s="9">
        <v>23</v>
      </c>
      <c r="AW19" s="9">
        <v>27</v>
      </c>
      <c r="AX19" s="9">
        <v>76</v>
      </c>
      <c r="AY19" s="9">
        <v>127</v>
      </c>
      <c r="AZ19" s="9">
        <v>25</v>
      </c>
      <c r="BA19" s="9">
        <v>76127.25</v>
      </c>
      <c r="BB19" s="9">
        <v>15</v>
      </c>
      <c r="BD19" s="29" t="s">
        <v>196</v>
      </c>
      <c r="BE19" s="29" t="s">
        <v>190</v>
      </c>
      <c r="BF19" s="29" t="s">
        <v>238</v>
      </c>
      <c r="BG19" s="29" t="s">
        <v>207</v>
      </c>
      <c r="BH19" s="29" t="s">
        <v>244</v>
      </c>
      <c r="BI19" s="29" t="s">
        <v>75</v>
      </c>
      <c r="BJ19" s="29" t="s">
        <v>413</v>
      </c>
      <c r="BK19" s="29" t="s">
        <v>192</v>
      </c>
      <c r="BL19" s="29" t="s">
        <v>171</v>
      </c>
      <c r="BM19" s="29" t="s">
        <v>194</v>
      </c>
      <c r="BN19" s="29" t="s">
        <v>420</v>
      </c>
      <c r="BP19" s="5" t="s">
        <v>196</v>
      </c>
      <c r="BQ19" s="5" t="s">
        <v>223</v>
      </c>
      <c r="BR19">
        <v>9</v>
      </c>
      <c r="BS19" s="5">
        <v>4.5</v>
      </c>
      <c r="BX19" s="5" t="s">
        <v>196</v>
      </c>
      <c r="BY19" s="5" t="s">
        <v>223</v>
      </c>
      <c r="BZ19" s="5">
        <v>76127.25</v>
      </c>
      <c r="CA19" s="5">
        <v>15</v>
      </c>
    </row>
    <row r="20" spans="1:79" x14ac:dyDescent="0.25">
      <c r="A20" s="26"/>
      <c r="C20" s="5" t="s">
        <v>224</v>
      </c>
      <c r="G20" s="9">
        <v>25</v>
      </c>
      <c r="L20" s="9">
        <v>26</v>
      </c>
      <c r="V20" s="9">
        <v>26</v>
      </c>
      <c r="AF20" s="9">
        <v>22</v>
      </c>
      <c r="AK20" s="9">
        <v>24</v>
      </c>
      <c r="AS20" s="9">
        <v>25</v>
      </c>
      <c r="AT20" s="9">
        <v>26</v>
      </c>
      <c r="AU20" s="9">
        <v>26</v>
      </c>
      <c r="AV20" s="9">
        <v>22</v>
      </c>
      <c r="AW20" s="9">
        <v>24</v>
      </c>
      <c r="AX20" s="9">
        <v>75</v>
      </c>
      <c r="AY20" s="9">
        <v>123</v>
      </c>
      <c r="AZ20" s="9">
        <v>25</v>
      </c>
      <c r="BA20" s="9">
        <v>75123.25</v>
      </c>
      <c r="BB20" s="9">
        <v>19</v>
      </c>
      <c r="BP20" s="5">
        <v>0</v>
      </c>
      <c r="BQ20" s="5" t="s">
        <v>224</v>
      </c>
      <c r="BS20" s="5">
        <v>4.5</v>
      </c>
      <c r="BX20" s="5" t="s">
        <v>196</v>
      </c>
      <c r="BY20" s="5" t="s">
        <v>224</v>
      </c>
      <c r="BZ20" s="5">
        <v>75123.25</v>
      </c>
      <c r="CA20" s="5">
        <v>19</v>
      </c>
    </row>
    <row r="21" spans="1:79" ht="38.25" x14ac:dyDescent="0.25">
      <c r="A21" s="26" t="s">
        <v>199</v>
      </c>
      <c r="B21" s="55" t="s">
        <v>200</v>
      </c>
      <c r="C21" s="5" t="s">
        <v>227</v>
      </c>
      <c r="D21" s="9" t="s">
        <v>202</v>
      </c>
      <c r="E21" s="9" t="s">
        <v>129</v>
      </c>
      <c r="F21" s="9" t="s">
        <v>240</v>
      </c>
      <c r="G21" s="9">
        <v>25</v>
      </c>
      <c r="H21" s="9" t="s">
        <v>134</v>
      </c>
      <c r="I21" s="9" t="s">
        <v>186</v>
      </c>
      <c r="J21" s="9" t="s">
        <v>128</v>
      </c>
      <c r="K21" s="9" t="s">
        <v>173</v>
      </c>
      <c r="L21" s="9">
        <v>21</v>
      </c>
      <c r="M21" s="9" t="s">
        <v>134</v>
      </c>
      <c r="N21" s="9">
        <v>0</v>
      </c>
      <c r="O21" s="9">
        <v>92</v>
      </c>
      <c r="P21" s="9">
        <v>46</v>
      </c>
      <c r="Q21" s="9">
        <v>92.46</v>
      </c>
      <c r="R21" s="9">
        <v>13</v>
      </c>
      <c r="S21" s="9" t="s">
        <v>207</v>
      </c>
      <c r="T21" s="9" t="s">
        <v>129</v>
      </c>
      <c r="U21" s="9" t="s">
        <v>243</v>
      </c>
      <c r="V21" s="9">
        <v>29</v>
      </c>
      <c r="W21" s="9" t="s">
        <v>132</v>
      </c>
      <c r="X21" s="9">
        <v>1</v>
      </c>
      <c r="Y21" s="9">
        <v>151</v>
      </c>
      <c r="Z21" s="9">
        <v>102</v>
      </c>
      <c r="AA21" s="9">
        <v>1152.02</v>
      </c>
      <c r="AB21" s="9">
        <v>11</v>
      </c>
      <c r="AC21" s="9" t="s">
        <v>184</v>
      </c>
      <c r="AD21" s="9" t="s">
        <v>128</v>
      </c>
      <c r="AE21" s="9" t="s">
        <v>415</v>
      </c>
      <c r="AF21" s="9">
        <v>25</v>
      </c>
      <c r="AG21" s="9" t="s">
        <v>134</v>
      </c>
      <c r="AH21" s="9" t="s">
        <v>205</v>
      </c>
      <c r="AI21" s="9" t="s">
        <v>129</v>
      </c>
      <c r="AJ21" s="9" t="s">
        <v>242</v>
      </c>
      <c r="AK21" s="9">
        <v>24</v>
      </c>
      <c r="AL21" s="9" t="s">
        <v>134</v>
      </c>
      <c r="AM21" s="9">
        <v>1</v>
      </c>
      <c r="AN21" s="9">
        <v>198</v>
      </c>
      <c r="AO21" s="9">
        <v>247</v>
      </c>
      <c r="AP21" s="9">
        <v>1198.2470000000001</v>
      </c>
      <c r="AQ21" s="9">
        <v>12</v>
      </c>
      <c r="AS21" s="9">
        <v>25</v>
      </c>
      <c r="AT21" s="9">
        <v>21</v>
      </c>
      <c r="AU21" s="9">
        <v>29</v>
      </c>
      <c r="AV21" s="9">
        <v>25</v>
      </c>
      <c r="AW21" s="9">
        <v>24</v>
      </c>
      <c r="AX21" s="9">
        <v>74</v>
      </c>
      <c r="AY21" s="9">
        <v>124</v>
      </c>
      <c r="AZ21" s="9">
        <v>25</v>
      </c>
      <c r="BA21" s="9">
        <v>74124.25</v>
      </c>
      <c r="BB21" s="9">
        <v>20</v>
      </c>
      <c r="BD21" s="29" t="s">
        <v>200</v>
      </c>
      <c r="BE21" s="29" t="s">
        <v>202</v>
      </c>
      <c r="BF21" s="29" t="s">
        <v>240</v>
      </c>
      <c r="BG21" s="29" t="s">
        <v>186</v>
      </c>
      <c r="BH21" s="29" t="s">
        <v>173</v>
      </c>
      <c r="BI21" s="29" t="s">
        <v>207</v>
      </c>
      <c r="BJ21" s="29" t="s">
        <v>243</v>
      </c>
      <c r="BK21" s="29" t="s">
        <v>184</v>
      </c>
      <c r="BL21" s="29" t="s">
        <v>415</v>
      </c>
      <c r="BM21" s="29" t="s">
        <v>205</v>
      </c>
      <c r="BN21" s="29" t="s">
        <v>242</v>
      </c>
      <c r="BP21" s="5" t="s">
        <v>200</v>
      </c>
      <c r="BQ21" s="5" t="s">
        <v>227</v>
      </c>
      <c r="BR21">
        <v>3</v>
      </c>
      <c r="BS21" s="5">
        <v>1.5</v>
      </c>
      <c r="BX21" s="5" t="s">
        <v>200</v>
      </c>
      <c r="BY21" s="5" t="s">
        <v>227</v>
      </c>
      <c r="BZ21" s="5">
        <v>74124.25</v>
      </c>
      <c r="CA21" s="5">
        <v>20</v>
      </c>
    </row>
    <row r="22" spans="1:79" x14ac:dyDescent="0.25">
      <c r="A22" s="26"/>
      <c r="C22" s="5" t="s">
        <v>228</v>
      </c>
      <c r="G22" s="9">
        <v>27</v>
      </c>
      <c r="L22" s="9">
        <v>19</v>
      </c>
      <c r="V22" s="9">
        <v>30</v>
      </c>
      <c r="AF22" s="9">
        <v>27</v>
      </c>
      <c r="AK22" s="9">
        <v>20</v>
      </c>
      <c r="AS22" s="9">
        <v>27</v>
      </c>
      <c r="AT22" s="9">
        <v>19</v>
      </c>
      <c r="AU22" s="9">
        <v>30</v>
      </c>
      <c r="AV22" s="9">
        <v>27</v>
      </c>
      <c r="AW22" s="9">
        <v>20</v>
      </c>
      <c r="AX22" s="9">
        <v>74</v>
      </c>
      <c r="AY22" s="9">
        <v>123</v>
      </c>
      <c r="AZ22" s="9">
        <v>27</v>
      </c>
      <c r="BA22" s="9">
        <v>74123.27</v>
      </c>
      <c r="BB22" s="9">
        <v>22</v>
      </c>
      <c r="BP22" s="5">
        <v>0</v>
      </c>
      <c r="BQ22" s="5" t="s">
        <v>228</v>
      </c>
      <c r="BS22" s="5">
        <v>1.5</v>
      </c>
      <c r="BX22" s="5" t="s">
        <v>200</v>
      </c>
      <c r="BY22" s="5" t="s">
        <v>228</v>
      </c>
      <c r="BZ22" s="5">
        <v>74123.27</v>
      </c>
      <c r="CA22" s="5">
        <v>22</v>
      </c>
    </row>
    <row r="23" spans="1:79" ht="51" x14ac:dyDescent="0.25">
      <c r="A23" s="26" t="s">
        <v>187</v>
      </c>
      <c r="B23" s="55" t="s">
        <v>188</v>
      </c>
      <c r="C23" s="5" t="s">
        <v>215</v>
      </c>
      <c r="D23" s="9" t="s">
        <v>194</v>
      </c>
      <c r="E23" s="9" t="s">
        <v>129</v>
      </c>
      <c r="F23" s="9" t="s">
        <v>150</v>
      </c>
      <c r="G23" s="9">
        <v>26</v>
      </c>
      <c r="H23" s="9" t="s">
        <v>132</v>
      </c>
      <c r="I23" s="9" t="s">
        <v>202</v>
      </c>
      <c r="J23" s="9" t="s">
        <v>128</v>
      </c>
      <c r="K23" s="9" t="s">
        <v>239</v>
      </c>
      <c r="L23" s="9">
        <v>22</v>
      </c>
      <c r="M23" s="9" t="s">
        <v>132</v>
      </c>
      <c r="N23" s="9">
        <v>2</v>
      </c>
      <c r="O23" s="9">
        <v>102</v>
      </c>
      <c r="P23" s="9">
        <v>52</v>
      </c>
      <c r="Q23" s="9">
        <v>2102.52</v>
      </c>
      <c r="R23" s="9">
        <v>2</v>
      </c>
      <c r="S23" s="9" t="s">
        <v>190</v>
      </c>
      <c r="T23" s="9" t="s">
        <v>128</v>
      </c>
      <c r="U23" s="9" t="s">
        <v>176</v>
      </c>
      <c r="V23" s="9">
        <v>26</v>
      </c>
      <c r="W23" s="9" t="s">
        <v>132</v>
      </c>
      <c r="X23" s="9">
        <v>3</v>
      </c>
      <c r="Y23" s="9">
        <v>154</v>
      </c>
      <c r="Z23" s="9">
        <v>104</v>
      </c>
      <c r="AA23" s="9">
        <v>3155.04</v>
      </c>
      <c r="AB23" s="9">
        <v>1</v>
      </c>
      <c r="AC23" s="9" t="s">
        <v>205</v>
      </c>
      <c r="AD23" s="9" t="s">
        <v>129</v>
      </c>
      <c r="AE23" s="9" t="s">
        <v>243</v>
      </c>
      <c r="AF23" s="9">
        <v>28</v>
      </c>
      <c r="AG23" s="9" t="s">
        <v>132</v>
      </c>
      <c r="AH23" s="9" t="s">
        <v>198</v>
      </c>
      <c r="AI23" s="9" t="s">
        <v>129</v>
      </c>
      <c r="AJ23" s="9" t="s">
        <v>137</v>
      </c>
      <c r="AK23" s="9">
        <v>28</v>
      </c>
      <c r="AL23" s="9" t="s">
        <v>132</v>
      </c>
      <c r="AM23" s="9">
        <v>5</v>
      </c>
      <c r="AN23" s="9">
        <v>216</v>
      </c>
      <c r="AO23" s="9">
        <v>267</v>
      </c>
      <c r="AP23" s="9">
        <v>5216.2669999999998</v>
      </c>
      <c r="AQ23" s="9">
        <v>1</v>
      </c>
      <c r="AS23" s="9">
        <v>26</v>
      </c>
      <c r="AT23" s="9">
        <v>22</v>
      </c>
      <c r="AU23" s="9">
        <v>26</v>
      </c>
      <c r="AV23" s="9">
        <v>28</v>
      </c>
      <c r="AW23" s="9">
        <v>28</v>
      </c>
      <c r="AX23" s="9">
        <v>80</v>
      </c>
      <c r="AY23" s="9">
        <v>130</v>
      </c>
      <c r="AZ23" s="9">
        <v>26</v>
      </c>
      <c r="BA23" s="9">
        <v>80130.259999999995</v>
      </c>
      <c r="BB23" s="9">
        <v>8</v>
      </c>
      <c r="BD23" s="29" t="s">
        <v>188</v>
      </c>
      <c r="BE23" s="29" t="s">
        <v>194</v>
      </c>
      <c r="BF23" s="29" t="s">
        <v>150</v>
      </c>
      <c r="BG23" s="29" t="s">
        <v>202</v>
      </c>
      <c r="BH23" s="29" t="s">
        <v>239</v>
      </c>
      <c r="BI23" s="29" t="s">
        <v>190</v>
      </c>
      <c r="BJ23" s="29" t="s">
        <v>176</v>
      </c>
      <c r="BK23" s="29" t="s">
        <v>205</v>
      </c>
      <c r="BL23" s="29" t="s">
        <v>243</v>
      </c>
      <c r="BM23" s="29" t="s">
        <v>198</v>
      </c>
      <c r="BN23" s="29" t="s">
        <v>137</v>
      </c>
      <c r="BP23" s="5" t="s">
        <v>188</v>
      </c>
      <c r="BQ23" s="5" t="s">
        <v>215</v>
      </c>
      <c r="BR23">
        <v>15</v>
      </c>
      <c r="BS23" s="5">
        <v>7.5</v>
      </c>
      <c r="BT23" s="5">
        <v>9</v>
      </c>
      <c r="BU23" s="5">
        <v>4.5</v>
      </c>
      <c r="BV23" s="5" t="s">
        <v>508</v>
      </c>
      <c r="BX23" s="5" t="s">
        <v>188</v>
      </c>
      <c r="BY23" s="5" t="s">
        <v>215</v>
      </c>
      <c r="BZ23" s="5">
        <v>80130.259999999995</v>
      </c>
      <c r="CA23" s="5">
        <v>8</v>
      </c>
    </row>
    <row r="24" spans="1:79" x14ac:dyDescent="0.25">
      <c r="A24" s="26"/>
      <c r="C24" s="5" t="s">
        <v>216</v>
      </c>
      <c r="G24" s="9">
        <v>28</v>
      </c>
      <c r="L24" s="9">
        <v>26</v>
      </c>
      <c r="V24" s="9">
        <v>26</v>
      </c>
      <c r="AF24" s="9">
        <v>29</v>
      </c>
      <c r="AK24" s="9">
        <v>28</v>
      </c>
      <c r="AS24" s="9">
        <v>28</v>
      </c>
      <c r="AT24" s="9">
        <v>26</v>
      </c>
      <c r="AU24" s="9">
        <v>26</v>
      </c>
      <c r="AV24" s="9">
        <v>29</v>
      </c>
      <c r="AW24" s="9">
        <v>28</v>
      </c>
      <c r="AX24" s="9">
        <v>82</v>
      </c>
      <c r="AY24" s="9">
        <v>137</v>
      </c>
      <c r="AZ24" s="9">
        <v>28</v>
      </c>
      <c r="BA24" s="9">
        <v>82137.279999999999</v>
      </c>
      <c r="BB24" s="9">
        <v>2</v>
      </c>
      <c r="BP24" s="5">
        <v>0</v>
      </c>
      <c r="BQ24" s="5" t="s">
        <v>216</v>
      </c>
      <c r="BS24" s="5">
        <v>7.5</v>
      </c>
      <c r="BU24" s="5">
        <v>4.5</v>
      </c>
      <c r="BX24" s="5" t="s">
        <v>188</v>
      </c>
      <c r="BY24" s="5" t="s">
        <v>216</v>
      </c>
      <c r="BZ24" s="5">
        <v>82137.279999999999</v>
      </c>
      <c r="CA24" s="5">
        <v>2</v>
      </c>
    </row>
    <row r="25" spans="1:79" ht="51" x14ac:dyDescent="0.25">
      <c r="A25" s="26" t="s">
        <v>185</v>
      </c>
      <c r="B25" s="55" t="s">
        <v>186</v>
      </c>
      <c r="C25" s="5" t="s">
        <v>213</v>
      </c>
      <c r="D25" s="9" t="s">
        <v>207</v>
      </c>
      <c r="E25" s="9" t="s">
        <v>128</v>
      </c>
      <c r="F25" s="9" t="s">
        <v>241</v>
      </c>
      <c r="G25" s="9">
        <v>26</v>
      </c>
      <c r="H25" s="9" t="s">
        <v>132</v>
      </c>
      <c r="I25" s="9" t="s">
        <v>200</v>
      </c>
      <c r="J25" s="9" t="s">
        <v>129</v>
      </c>
      <c r="K25" s="9" t="s">
        <v>173</v>
      </c>
      <c r="L25" s="9">
        <v>22</v>
      </c>
      <c r="M25" s="9" t="s">
        <v>132</v>
      </c>
      <c r="N25" s="9">
        <v>2</v>
      </c>
      <c r="O25" s="9">
        <v>96</v>
      </c>
      <c r="P25" s="9">
        <v>48</v>
      </c>
      <c r="Q25" s="9">
        <v>2096.48</v>
      </c>
      <c r="R25" s="9">
        <v>3</v>
      </c>
      <c r="S25" s="9" t="s">
        <v>198</v>
      </c>
      <c r="T25" s="9" t="s">
        <v>129</v>
      </c>
      <c r="U25" s="9" t="s">
        <v>412</v>
      </c>
      <c r="V25" s="9">
        <v>26</v>
      </c>
      <c r="W25" s="9" t="s">
        <v>132</v>
      </c>
      <c r="X25" s="9">
        <v>3</v>
      </c>
      <c r="Y25" s="9">
        <v>151</v>
      </c>
      <c r="Z25" s="9">
        <v>100</v>
      </c>
      <c r="AA25" s="9">
        <v>3152</v>
      </c>
      <c r="AB25" s="9">
        <v>2</v>
      </c>
      <c r="AC25" s="9" t="s">
        <v>182</v>
      </c>
      <c r="AD25" s="9" t="s">
        <v>128</v>
      </c>
      <c r="AE25" s="9" t="s">
        <v>338</v>
      </c>
      <c r="AF25" s="9">
        <v>27</v>
      </c>
      <c r="AG25" s="9" t="s">
        <v>132</v>
      </c>
      <c r="AH25" s="9" t="s">
        <v>202</v>
      </c>
      <c r="AI25" s="9" t="s">
        <v>128</v>
      </c>
      <c r="AJ25" s="9" t="s">
        <v>243</v>
      </c>
      <c r="AK25" s="9">
        <v>24</v>
      </c>
      <c r="AL25" s="9" t="s">
        <v>134</v>
      </c>
      <c r="AM25" s="9">
        <v>4</v>
      </c>
      <c r="AN25" s="9">
        <v>205</v>
      </c>
      <c r="AO25" s="9">
        <v>256</v>
      </c>
      <c r="AP25" s="9">
        <v>4205.2560000000003</v>
      </c>
      <c r="AQ25" s="9">
        <v>3</v>
      </c>
      <c r="AS25" s="9">
        <v>26</v>
      </c>
      <c r="AT25" s="9">
        <v>22</v>
      </c>
      <c r="AU25" s="9">
        <v>26</v>
      </c>
      <c r="AV25" s="9">
        <v>27</v>
      </c>
      <c r="AW25" s="9">
        <v>24</v>
      </c>
      <c r="AX25" s="9">
        <v>76</v>
      </c>
      <c r="AY25" s="9">
        <v>125</v>
      </c>
      <c r="AZ25" s="9">
        <v>26</v>
      </c>
      <c r="BA25" s="9">
        <v>76125.259999999995</v>
      </c>
      <c r="BB25" s="9">
        <v>17</v>
      </c>
      <c r="BD25" s="29" t="s">
        <v>186</v>
      </c>
      <c r="BE25" s="29" t="s">
        <v>207</v>
      </c>
      <c r="BF25" s="29" t="s">
        <v>241</v>
      </c>
      <c r="BG25" s="29" t="s">
        <v>200</v>
      </c>
      <c r="BH25" s="29" t="s">
        <v>173</v>
      </c>
      <c r="BI25" s="29" t="s">
        <v>198</v>
      </c>
      <c r="BJ25" s="29" t="s">
        <v>412</v>
      </c>
      <c r="BK25" s="29" t="s">
        <v>182</v>
      </c>
      <c r="BL25" s="29" t="s">
        <v>338</v>
      </c>
      <c r="BM25" s="29" t="s">
        <v>202</v>
      </c>
      <c r="BN25" s="29" t="s">
        <v>243</v>
      </c>
      <c r="BP25" s="5" t="s">
        <v>186</v>
      </c>
      <c r="BQ25" s="5" t="s">
        <v>213</v>
      </c>
      <c r="BR25">
        <v>12</v>
      </c>
      <c r="BS25" s="5">
        <v>6</v>
      </c>
      <c r="BT25" s="5">
        <v>20</v>
      </c>
      <c r="BU25" s="5">
        <v>10</v>
      </c>
      <c r="BV25" s="5" t="s">
        <v>500</v>
      </c>
      <c r="BX25" s="5" t="s">
        <v>186</v>
      </c>
      <c r="BY25" s="5" t="s">
        <v>213</v>
      </c>
      <c r="BZ25" s="5">
        <v>76125.259999999995</v>
      </c>
      <c r="CA25" s="5">
        <v>17</v>
      </c>
    </row>
    <row r="26" spans="1:79" x14ac:dyDescent="0.25">
      <c r="A26" s="26"/>
      <c r="C26" s="5" t="s">
        <v>214</v>
      </c>
      <c r="G26" s="9">
        <v>25</v>
      </c>
      <c r="L26" s="9">
        <v>23</v>
      </c>
      <c r="V26" s="9">
        <v>29</v>
      </c>
      <c r="AF26" s="9">
        <v>27</v>
      </c>
      <c r="AK26" s="9">
        <v>27</v>
      </c>
      <c r="AS26" s="9">
        <v>25</v>
      </c>
      <c r="AT26" s="9">
        <v>23</v>
      </c>
      <c r="AU26" s="9">
        <v>29</v>
      </c>
      <c r="AV26" s="9">
        <v>27</v>
      </c>
      <c r="AW26" s="9">
        <v>27</v>
      </c>
      <c r="AX26" s="9">
        <v>79</v>
      </c>
      <c r="AY26" s="9">
        <v>131</v>
      </c>
      <c r="AZ26" s="9">
        <v>27</v>
      </c>
      <c r="BA26" s="9">
        <v>79131.27</v>
      </c>
      <c r="BB26" s="9">
        <v>9</v>
      </c>
      <c r="BP26" s="5">
        <v>0</v>
      </c>
      <c r="BQ26" s="5" t="s">
        <v>214</v>
      </c>
      <c r="BS26" s="5">
        <v>6</v>
      </c>
      <c r="BU26" s="5">
        <v>10</v>
      </c>
      <c r="BX26" s="5" t="s">
        <v>186</v>
      </c>
      <c r="BY26" s="5" t="s">
        <v>214</v>
      </c>
      <c r="BZ26" s="5">
        <v>79131.27</v>
      </c>
      <c r="CA26" s="5">
        <v>9</v>
      </c>
    </row>
    <row r="27" spans="1:79" ht="38.25" x14ac:dyDescent="0.25">
      <c r="A27" s="26" t="s">
        <v>201</v>
      </c>
      <c r="B27" s="55" t="s">
        <v>202</v>
      </c>
      <c r="C27" s="5" t="s">
        <v>229</v>
      </c>
      <c r="D27" s="9" t="s">
        <v>200</v>
      </c>
      <c r="E27" s="9" t="s">
        <v>128</v>
      </c>
      <c r="F27" s="9" t="s">
        <v>240</v>
      </c>
      <c r="G27" s="9">
        <v>28</v>
      </c>
      <c r="H27" s="9" t="s">
        <v>132</v>
      </c>
      <c r="I27" s="9" t="s">
        <v>188</v>
      </c>
      <c r="J27" s="9" t="s">
        <v>129</v>
      </c>
      <c r="K27" s="9" t="s">
        <v>239</v>
      </c>
      <c r="L27" s="9">
        <v>24</v>
      </c>
      <c r="M27" s="9" t="s">
        <v>134</v>
      </c>
      <c r="N27" s="9">
        <v>1</v>
      </c>
      <c r="O27" s="9">
        <v>105</v>
      </c>
      <c r="P27" s="9">
        <v>52</v>
      </c>
      <c r="Q27" s="9">
        <v>1105.52</v>
      </c>
      <c r="R27" s="9">
        <v>5</v>
      </c>
      <c r="S27" s="9" t="s">
        <v>205</v>
      </c>
      <c r="T27" s="9" t="s">
        <v>128</v>
      </c>
      <c r="U27" s="9" t="s">
        <v>415</v>
      </c>
      <c r="V27" s="9">
        <v>27</v>
      </c>
      <c r="W27" s="9" t="s">
        <v>132</v>
      </c>
      <c r="X27" s="9">
        <v>2</v>
      </c>
      <c r="Y27" s="9">
        <v>159</v>
      </c>
      <c r="Z27" s="9">
        <v>106</v>
      </c>
      <c r="AA27" s="9">
        <v>2160.06</v>
      </c>
      <c r="AB27" s="9">
        <v>3</v>
      </c>
      <c r="AC27" s="9" t="s">
        <v>75</v>
      </c>
      <c r="AD27" s="9" t="s">
        <v>129</v>
      </c>
      <c r="AE27" s="9" t="s">
        <v>153</v>
      </c>
      <c r="AF27" s="9">
        <v>26</v>
      </c>
      <c r="AG27" s="9" t="s">
        <v>134</v>
      </c>
      <c r="AH27" s="9" t="s">
        <v>186</v>
      </c>
      <c r="AI27" s="9" t="s">
        <v>129</v>
      </c>
      <c r="AJ27" s="9" t="s">
        <v>243</v>
      </c>
      <c r="AK27" s="9">
        <v>28</v>
      </c>
      <c r="AL27" s="9" t="s">
        <v>132</v>
      </c>
      <c r="AM27" s="9">
        <v>3</v>
      </c>
      <c r="AN27" s="9">
        <v>215</v>
      </c>
      <c r="AO27" s="9">
        <v>268</v>
      </c>
      <c r="AP27" s="9">
        <v>3215.268</v>
      </c>
      <c r="AQ27" s="9">
        <v>5</v>
      </c>
      <c r="AS27" s="9">
        <v>28</v>
      </c>
      <c r="AT27" s="9">
        <v>24</v>
      </c>
      <c r="AU27" s="9">
        <v>27</v>
      </c>
      <c r="AV27" s="9">
        <v>26</v>
      </c>
      <c r="AW27" s="9">
        <v>28</v>
      </c>
      <c r="AX27" s="9">
        <v>81</v>
      </c>
      <c r="AY27" s="9">
        <v>133</v>
      </c>
      <c r="AZ27" s="9">
        <v>27</v>
      </c>
      <c r="BA27" s="9">
        <v>81133.27</v>
      </c>
      <c r="BB27" s="9">
        <v>5</v>
      </c>
      <c r="BD27" s="29" t="s">
        <v>202</v>
      </c>
      <c r="BE27" s="29" t="s">
        <v>200</v>
      </c>
      <c r="BF27" s="29" t="s">
        <v>240</v>
      </c>
      <c r="BG27" s="29" t="s">
        <v>188</v>
      </c>
      <c r="BH27" s="29" t="s">
        <v>239</v>
      </c>
      <c r="BI27" s="29" t="s">
        <v>205</v>
      </c>
      <c r="BJ27" s="29" t="s">
        <v>415</v>
      </c>
      <c r="BK27" s="29" t="s">
        <v>75</v>
      </c>
      <c r="BL27" s="29" t="s">
        <v>153</v>
      </c>
      <c r="BM27" s="29" t="s">
        <v>186</v>
      </c>
      <c r="BN27" s="29" t="s">
        <v>243</v>
      </c>
      <c r="BP27" s="5" t="s">
        <v>202</v>
      </c>
      <c r="BQ27" s="5" t="s">
        <v>229</v>
      </c>
      <c r="BR27">
        <v>9</v>
      </c>
      <c r="BS27" s="5">
        <v>4.5</v>
      </c>
      <c r="BX27" s="5" t="s">
        <v>202</v>
      </c>
      <c r="BY27" s="5" t="s">
        <v>229</v>
      </c>
      <c r="BZ27" s="5">
        <v>81133.27</v>
      </c>
      <c r="CA27" s="5">
        <v>5</v>
      </c>
    </row>
    <row r="28" spans="1:79" x14ac:dyDescent="0.25">
      <c r="A28" s="26"/>
      <c r="C28" s="5" t="s">
        <v>230</v>
      </c>
      <c r="G28" s="9">
        <v>29</v>
      </c>
      <c r="L28" s="9">
        <v>24</v>
      </c>
      <c r="V28" s="9">
        <v>27</v>
      </c>
      <c r="AF28" s="9">
        <v>26</v>
      </c>
      <c r="AK28" s="9">
        <v>29</v>
      </c>
      <c r="AS28" s="9">
        <v>29</v>
      </c>
      <c r="AT28" s="9">
        <v>24</v>
      </c>
      <c r="AU28" s="9">
        <v>27</v>
      </c>
      <c r="AV28" s="9">
        <v>26</v>
      </c>
      <c r="AW28" s="9">
        <v>29</v>
      </c>
      <c r="AX28" s="9">
        <v>82</v>
      </c>
      <c r="AY28" s="9">
        <v>135</v>
      </c>
      <c r="AZ28" s="9">
        <v>27</v>
      </c>
      <c r="BA28" s="9">
        <v>82135.27</v>
      </c>
      <c r="BB28" s="9">
        <v>4</v>
      </c>
      <c r="BP28" s="5">
        <v>0</v>
      </c>
      <c r="BQ28" s="5" t="s">
        <v>230</v>
      </c>
      <c r="BS28" s="5">
        <v>4.5</v>
      </c>
      <c r="BX28" s="5" t="s">
        <v>202</v>
      </c>
      <c r="BY28" s="5" t="s">
        <v>230</v>
      </c>
      <c r="BZ28" s="5">
        <v>82135.27</v>
      </c>
      <c r="CA28" s="5">
        <v>4</v>
      </c>
    </row>
    <row r="29" spans="1:79" ht="38.25" x14ac:dyDescent="0.25">
      <c r="A29" s="26" t="s">
        <v>193</v>
      </c>
      <c r="B29" s="55" t="s">
        <v>194</v>
      </c>
      <c r="C29" s="5" t="s">
        <v>221</v>
      </c>
      <c r="D29" s="9" t="s">
        <v>188</v>
      </c>
      <c r="E29" s="9" t="s">
        <v>128</v>
      </c>
      <c r="F29" s="9" t="s">
        <v>150</v>
      </c>
      <c r="G29" s="9">
        <v>25</v>
      </c>
      <c r="H29" s="9" t="s">
        <v>134</v>
      </c>
      <c r="I29" s="9" t="s">
        <v>190</v>
      </c>
      <c r="J29" s="9" t="s">
        <v>129</v>
      </c>
      <c r="K29" s="9" t="s">
        <v>242</v>
      </c>
      <c r="L29" s="9">
        <v>15</v>
      </c>
      <c r="M29" s="9" t="s">
        <v>134</v>
      </c>
      <c r="N29" s="9">
        <v>0</v>
      </c>
      <c r="O29" s="9">
        <v>87</v>
      </c>
      <c r="P29" s="9">
        <v>45</v>
      </c>
      <c r="Q29" s="9">
        <v>87.45</v>
      </c>
      <c r="R29" s="9">
        <v>14</v>
      </c>
      <c r="S29" s="9" t="s">
        <v>182</v>
      </c>
      <c r="T29" s="9" t="s">
        <v>129</v>
      </c>
      <c r="U29" s="9" t="s">
        <v>137</v>
      </c>
      <c r="V29" s="9">
        <v>26</v>
      </c>
      <c r="W29" s="9" t="s">
        <v>134</v>
      </c>
      <c r="X29" s="9">
        <v>0</v>
      </c>
      <c r="Y29" s="9">
        <v>139</v>
      </c>
      <c r="Z29" s="9">
        <v>97</v>
      </c>
      <c r="AA29" s="9">
        <v>139.97</v>
      </c>
      <c r="AB29" s="9">
        <v>14</v>
      </c>
      <c r="AC29" s="9" t="s">
        <v>207</v>
      </c>
      <c r="AD29" s="9" t="s">
        <v>128</v>
      </c>
      <c r="AE29" s="9" t="s">
        <v>242</v>
      </c>
      <c r="AF29" s="31" t="s">
        <v>509</v>
      </c>
      <c r="AG29" s="9" t="s">
        <v>134</v>
      </c>
      <c r="AH29" s="9" t="s">
        <v>196</v>
      </c>
      <c r="AI29" s="9" t="s">
        <v>128</v>
      </c>
      <c r="AJ29" s="9" t="s">
        <v>420</v>
      </c>
      <c r="AK29" s="9">
        <v>22</v>
      </c>
      <c r="AL29" s="9" t="s">
        <v>134</v>
      </c>
      <c r="AM29" s="9">
        <v>0</v>
      </c>
      <c r="AN29" s="9">
        <v>161</v>
      </c>
      <c r="AO29" s="9">
        <v>189</v>
      </c>
      <c r="AP29" s="9">
        <v>161.18899999999999</v>
      </c>
      <c r="AQ29" s="9">
        <v>14</v>
      </c>
      <c r="AS29" s="9">
        <v>25</v>
      </c>
      <c r="AT29" s="9">
        <v>15</v>
      </c>
      <c r="AU29" s="9">
        <v>26</v>
      </c>
      <c r="AV29" s="9">
        <v>0</v>
      </c>
      <c r="AW29" s="9">
        <v>22</v>
      </c>
      <c r="AX29" s="9">
        <v>62</v>
      </c>
      <c r="AY29" s="9">
        <v>88</v>
      </c>
      <c r="AZ29" s="9">
        <v>22</v>
      </c>
      <c r="BA29" s="9">
        <v>62088.22</v>
      </c>
      <c r="BB29" s="9">
        <v>28</v>
      </c>
      <c r="BD29" s="29" t="s">
        <v>194</v>
      </c>
      <c r="BE29" s="29" t="s">
        <v>188</v>
      </c>
      <c r="BF29" s="29" t="s">
        <v>150</v>
      </c>
      <c r="BG29" s="29" t="s">
        <v>190</v>
      </c>
      <c r="BH29" s="29" t="s">
        <v>242</v>
      </c>
      <c r="BI29" s="29" t="s">
        <v>182</v>
      </c>
      <c r="BJ29" s="29" t="s">
        <v>137</v>
      </c>
      <c r="BK29" s="29" t="s">
        <v>207</v>
      </c>
      <c r="BL29" s="29" t="s">
        <v>242</v>
      </c>
      <c r="BM29" s="29" t="s">
        <v>196</v>
      </c>
      <c r="BN29" s="29" t="s">
        <v>420</v>
      </c>
      <c r="BP29" s="5" t="s">
        <v>194</v>
      </c>
      <c r="BQ29" s="5" t="s">
        <v>221</v>
      </c>
      <c r="BR29">
        <v>0</v>
      </c>
      <c r="BS29" s="5">
        <v>0</v>
      </c>
      <c r="BX29" s="5" t="s">
        <v>194</v>
      </c>
      <c r="BY29" s="5" t="s">
        <v>221</v>
      </c>
      <c r="BZ29" s="5">
        <v>62088.22</v>
      </c>
      <c r="CA29" s="5">
        <v>28</v>
      </c>
    </row>
    <row r="30" spans="1:79" x14ac:dyDescent="0.25">
      <c r="A30" s="26"/>
      <c r="C30" s="5" t="s">
        <v>222</v>
      </c>
      <c r="G30" s="9">
        <v>27</v>
      </c>
      <c r="L30" s="9">
        <v>20</v>
      </c>
      <c r="V30" s="9">
        <v>26</v>
      </c>
      <c r="AF30" s="31" t="s">
        <v>509</v>
      </c>
      <c r="AK30" s="9">
        <v>28</v>
      </c>
      <c r="AS30" s="9">
        <v>27</v>
      </c>
      <c r="AT30" s="9">
        <v>20</v>
      </c>
      <c r="AU30" s="9">
        <v>26</v>
      </c>
      <c r="AV30" s="9">
        <v>0</v>
      </c>
      <c r="AW30" s="9">
        <v>28</v>
      </c>
      <c r="AX30" s="9">
        <v>73</v>
      </c>
      <c r="AY30" s="9">
        <v>101</v>
      </c>
      <c r="AZ30" s="9">
        <v>26</v>
      </c>
      <c r="BA30" s="9">
        <v>73101.259999999995</v>
      </c>
      <c r="BB30" s="9">
        <v>25</v>
      </c>
      <c r="BP30" s="5">
        <v>0</v>
      </c>
      <c r="BQ30" s="5" t="s">
        <v>222</v>
      </c>
      <c r="BS30" s="5">
        <v>0</v>
      </c>
      <c r="BX30" s="5" t="s">
        <v>194</v>
      </c>
      <c r="BY30" s="5" t="s">
        <v>222</v>
      </c>
      <c r="BZ30" s="5">
        <v>73101.259999999995</v>
      </c>
      <c r="CA30" s="5">
        <v>25</v>
      </c>
    </row>
    <row r="31" spans="1:79" ht="38.25" x14ac:dyDescent="0.25">
      <c r="A31" s="26" t="s">
        <v>203</v>
      </c>
      <c r="B31" s="55" t="s">
        <v>75</v>
      </c>
      <c r="C31" s="5" t="s">
        <v>231</v>
      </c>
      <c r="D31" s="9" t="s">
        <v>192</v>
      </c>
      <c r="E31" s="9" t="s">
        <v>129</v>
      </c>
      <c r="F31" s="9" t="s">
        <v>242</v>
      </c>
      <c r="G31" s="9">
        <v>24</v>
      </c>
      <c r="H31" s="9" t="s">
        <v>132</v>
      </c>
      <c r="I31" s="9" t="s">
        <v>192</v>
      </c>
      <c r="J31" s="9" t="s">
        <v>128</v>
      </c>
      <c r="K31" s="9" t="s">
        <v>150</v>
      </c>
      <c r="L31" s="9">
        <v>29</v>
      </c>
      <c r="M31" s="9" t="s">
        <v>134</v>
      </c>
      <c r="N31" s="9">
        <v>1</v>
      </c>
      <c r="O31" s="9">
        <v>102</v>
      </c>
      <c r="P31" s="9">
        <v>50</v>
      </c>
      <c r="Q31" s="9">
        <v>1102.5</v>
      </c>
      <c r="R31" s="9">
        <v>8</v>
      </c>
      <c r="S31" s="9" t="s">
        <v>196</v>
      </c>
      <c r="T31" s="9" t="s">
        <v>129</v>
      </c>
      <c r="U31" s="9" t="s">
        <v>413</v>
      </c>
      <c r="V31" s="9">
        <v>29</v>
      </c>
      <c r="W31" s="9" t="s">
        <v>132</v>
      </c>
      <c r="X31" s="9">
        <v>2</v>
      </c>
      <c r="Y31" s="9">
        <v>158</v>
      </c>
      <c r="Z31" s="9">
        <v>106</v>
      </c>
      <c r="AA31" s="9">
        <v>2159.06</v>
      </c>
      <c r="AB31" s="9">
        <v>6</v>
      </c>
      <c r="AC31" s="9" t="s">
        <v>202</v>
      </c>
      <c r="AD31" s="9" t="s">
        <v>128</v>
      </c>
      <c r="AE31" s="9" t="s">
        <v>153</v>
      </c>
      <c r="AF31" s="9">
        <v>28</v>
      </c>
      <c r="AG31" s="9" t="s">
        <v>132</v>
      </c>
      <c r="AH31" s="9" t="s">
        <v>184</v>
      </c>
      <c r="AI31" s="9" t="s">
        <v>129</v>
      </c>
      <c r="AJ31" s="9" t="s">
        <v>421</v>
      </c>
      <c r="AK31" s="9">
        <v>28</v>
      </c>
      <c r="AL31" s="9" t="s">
        <v>132</v>
      </c>
      <c r="AM31" s="9">
        <v>4</v>
      </c>
      <c r="AN31" s="9">
        <v>214</v>
      </c>
      <c r="AO31" s="9">
        <v>266</v>
      </c>
      <c r="AP31" s="9">
        <v>4214.2659999999996</v>
      </c>
      <c r="AQ31" s="9">
        <v>2</v>
      </c>
      <c r="AS31" s="9">
        <v>24</v>
      </c>
      <c r="AT31" s="9">
        <v>29</v>
      </c>
      <c r="AU31" s="9">
        <v>29</v>
      </c>
      <c r="AV31" s="9">
        <v>28</v>
      </c>
      <c r="AW31" s="9">
        <v>28</v>
      </c>
      <c r="AX31" s="9">
        <v>85</v>
      </c>
      <c r="AY31" s="9">
        <v>138</v>
      </c>
      <c r="AZ31" s="9">
        <v>28</v>
      </c>
      <c r="BA31" s="9">
        <v>85138.28</v>
      </c>
      <c r="BB31" s="9">
        <v>1</v>
      </c>
      <c r="BD31" s="29" t="s">
        <v>75</v>
      </c>
      <c r="BE31" s="29" t="s">
        <v>192</v>
      </c>
      <c r="BF31" s="29" t="s">
        <v>242</v>
      </c>
      <c r="BG31" s="29" t="s">
        <v>192</v>
      </c>
      <c r="BH31" s="29" t="s">
        <v>150</v>
      </c>
      <c r="BI31" s="29" t="s">
        <v>196</v>
      </c>
      <c r="BJ31" s="29" t="s">
        <v>413</v>
      </c>
      <c r="BK31" s="29" t="s">
        <v>202</v>
      </c>
      <c r="BL31" s="29" t="s">
        <v>153</v>
      </c>
      <c r="BM31" s="29" t="s">
        <v>184</v>
      </c>
      <c r="BN31" s="29" t="s">
        <v>421</v>
      </c>
      <c r="BP31" s="5" t="s">
        <v>75</v>
      </c>
      <c r="BQ31" s="5" t="s">
        <v>231</v>
      </c>
      <c r="BR31">
        <v>12</v>
      </c>
      <c r="BS31" s="5">
        <v>6</v>
      </c>
      <c r="BT31" s="5">
        <v>9</v>
      </c>
      <c r="BU31" s="5">
        <v>4.5</v>
      </c>
      <c r="BV31" s="5" t="s">
        <v>508</v>
      </c>
      <c r="BX31" s="5" t="s">
        <v>75</v>
      </c>
      <c r="BY31" s="5" t="s">
        <v>231</v>
      </c>
      <c r="BZ31" s="5">
        <v>85138.28</v>
      </c>
      <c r="CA31" s="5">
        <v>1</v>
      </c>
    </row>
    <row r="32" spans="1:79" x14ac:dyDescent="0.25">
      <c r="A32" s="26"/>
      <c r="C32" s="5" t="s">
        <v>232</v>
      </c>
      <c r="G32" s="9">
        <v>23</v>
      </c>
      <c r="L32" s="9">
        <v>26</v>
      </c>
      <c r="V32" s="9">
        <v>27</v>
      </c>
      <c r="AF32" s="9">
        <v>27</v>
      </c>
      <c r="AK32" s="9">
        <v>25</v>
      </c>
      <c r="AS32" s="9">
        <v>23</v>
      </c>
      <c r="AT32" s="9">
        <v>26</v>
      </c>
      <c r="AU32" s="9">
        <v>27</v>
      </c>
      <c r="AV32" s="9">
        <v>27</v>
      </c>
      <c r="AW32" s="9">
        <v>25</v>
      </c>
      <c r="AX32" s="9">
        <v>78</v>
      </c>
      <c r="AY32" s="9">
        <v>128</v>
      </c>
      <c r="AZ32" s="9">
        <v>26</v>
      </c>
      <c r="BA32" s="9">
        <v>78128.259999999995</v>
      </c>
      <c r="BB32" s="9">
        <v>12</v>
      </c>
      <c r="BP32" s="5">
        <v>0</v>
      </c>
      <c r="BQ32" s="5" t="s">
        <v>232</v>
      </c>
      <c r="BS32" s="5">
        <v>6</v>
      </c>
      <c r="BU32" s="5">
        <v>4.5</v>
      </c>
      <c r="BX32" s="5" t="s">
        <v>75</v>
      </c>
      <c r="BY32" s="5" t="s">
        <v>232</v>
      </c>
      <c r="BZ32" s="5">
        <v>78128.259999999995</v>
      </c>
      <c r="CA32" s="5">
        <v>12</v>
      </c>
    </row>
    <row r="33" spans="1:79" ht="38.25" x14ac:dyDescent="0.25">
      <c r="A33" s="26" t="s">
        <v>204</v>
      </c>
      <c r="B33" s="55" t="s">
        <v>205</v>
      </c>
      <c r="C33" s="5" t="s">
        <v>233</v>
      </c>
      <c r="D33" s="9" t="s">
        <v>184</v>
      </c>
      <c r="E33" s="9" t="s">
        <v>129</v>
      </c>
      <c r="F33" s="9" t="s">
        <v>239</v>
      </c>
      <c r="G33" s="9">
        <v>20</v>
      </c>
      <c r="H33" s="9" t="s">
        <v>134</v>
      </c>
      <c r="I33" s="9" t="s">
        <v>184</v>
      </c>
      <c r="J33" s="9" t="s">
        <v>128</v>
      </c>
      <c r="K33" s="9" t="s">
        <v>137</v>
      </c>
      <c r="L33" s="9">
        <v>28</v>
      </c>
      <c r="M33" s="9" t="s">
        <v>132</v>
      </c>
      <c r="N33" s="9">
        <v>1</v>
      </c>
      <c r="O33" s="9">
        <v>100</v>
      </c>
      <c r="P33" s="9">
        <v>52</v>
      </c>
      <c r="Q33" s="9">
        <v>1100.52</v>
      </c>
      <c r="R33" s="9">
        <v>10</v>
      </c>
      <c r="S33" s="9" t="s">
        <v>202</v>
      </c>
      <c r="T33" s="9" t="s">
        <v>129</v>
      </c>
      <c r="U33" s="9" t="s">
        <v>415</v>
      </c>
      <c r="V33" s="9">
        <v>24</v>
      </c>
      <c r="W33" s="9" t="s">
        <v>134</v>
      </c>
      <c r="X33" s="9">
        <v>1</v>
      </c>
      <c r="Y33" s="9">
        <v>150</v>
      </c>
      <c r="Z33" s="9">
        <v>102</v>
      </c>
      <c r="AA33" s="9">
        <v>1151.02</v>
      </c>
      <c r="AB33" s="9">
        <v>12</v>
      </c>
      <c r="AC33" s="9" t="s">
        <v>188</v>
      </c>
      <c r="AD33" s="9" t="s">
        <v>128</v>
      </c>
      <c r="AE33" s="9" t="s">
        <v>243</v>
      </c>
      <c r="AF33" s="9">
        <v>25</v>
      </c>
      <c r="AG33" s="9" t="s">
        <v>134</v>
      </c>
      <c r="AH33" s="9" t="s">
        <v>200</v>
      </c>
      <c r="AI33" s="9" t="s">
        <v>128</v>
      </c>
      <c r="AJ33" s="9" t="s">
        <v>242</v>
      </c>
      <c r="AK33" s="9">
        <v>19</v>
      </c>
      <c r="AL33" s="9" t="s">
        <v>132</v>
      </c>
      <c r="AM33" s="9">
        <v>2</v>
      </c>
      <c r="AN33" s="9">
        <v>199</v>
      </c>
      <c r="AO33" s="9">
        <v>246</v>
      </c>
      <c r="AP33" s="9">
        <v>2199.2460000000001</v>
      </c>
      <c r="AQ33" s="9">
        <v>11</v>
      </c>
      <c r="AS33" s="9">
        <v>20</v>
      </c>
      <c r="AT33" s="9">
        <v>28</v>
      </c>
      <c r="AU33" s="9">
        <v>24</v>
      </c>
      <c r="AV33" s="9">
        <v>25</v>
      </c>
      <c r="AW33" s="9">
        <v>19</v>
      </c>
      <c r="AX33" s="9">
        <v>69</v>
      </c>
      <c r="AY33" s="9">
        <v>116</v>
      </c>
      <c r="AZ33" s="9">
        <v>24</v>
      </c>
      <c r="BA33" s="9">
        <v>69116.240000000005</v>
      </c>
      <c r="BB33" s="9">
        <v>26</v>
      </c>
      <c r="BD33" s="29" t="s">
        <v>205</v>
      </c>
      <c r="BE33" s="29" t="s">
        <v>184</v>
      </c>
      <c r="BF33" s="29" t="s">
        <v>239</v>
      </c>
      <c r="BG33" s="29" t="s">
        <v>184</v>
      </c>
      <c r="BH33" s="29" t="s">
        <v>137</v>
      </c>
      <c r="BI33" s="29" t="s">
        <v>202</v>
      </c>
      <c r="BJ33" s="29" t="s">
        <v>415</v>
      </c>
      <c r="BK33" s="29" t="s">
        <v>188</v>
      </c>
      <c r="BL33" s="29" t="s">
        <v>243</v>
      </c>
      <c r="BM33" s="29" t="s">
        <v>200</v>
      </c>
      <c r="BN33" s="29" t="s">
        <v>242</v>
      </c>
      <c r="BP33" s="5" t="s">
        <v>205</v>
      </c>
      <c r="BQ33" s="5" t="s">
        <v>233</v>
      </c>
      <c r="BR33">
        <v>6</v>
      </c>
      <c r="BS33" s="5">
        <v>3</v>
      </c>
      <c r="BX33" s="5" t="s">
        <v>205</v>
      </c>
      <c r="BY33" s="5" t="s">
        <v>233</v>
      </c>
      <c r="BZ33" s="5">
        <v>69116.240000000005</v>
      </c>
      <c r="CA33" s="5">
        <v>26</v>
      </c>
    </row>
    <row r="34" spans="1:79" x14ac:dyDescent="0.25">
      <c r="A34" s="26"/>
      <c r="C34" s="5" t="s">
        <v>234</v>
      </c>
      <c r="G34" s="9">
        <v>24</v>
      </c>
      <c r="L34" s="9">
        <v>28</v>
      </c>
      <c r="V34" s="9">
        <v>26</v>
      </c>
      <c r="AF34" s="9">
        <v>26</v>
      </c>
      <c r="AK34" s="9">
        <v>26</v>
      </c>
      <c r="AS34" s="9">
        <v>24</v>
      </c>
      <c r="AT34" s="9">
        <v>28</v>
      </c>
      <c r="AU34" s="9">
        <v>26</v>
      </c>
      <c r="AV34" s="9">
        <v>26</v>
      </c>
      <c r="AW34" s="9">
        <v>26</v>
      </c>
      <c r="AX34" s="9">
        <v>78</v>
      </c>
      <c r="AY34" s="9">
        <v>130</v>
      </c>
      <c r="AZ34" s="9">
        <v>26</v>
      </c>
      <c r="BA34" s="9">
        <v>78130.259999999995</v>
      </c>
      <c r="BB34" s="9">
        <v>11</v>
      </c>
      <c r="BP34" s="5">
        <v>0</v>
      </c>
      <c r="BQ34" s="5" t="s">
        <v>234</v>
      </c>
      <c r="BS34" s="5">
        <v>3</v>
      </c>
      <c r="BX34" s="5" t="s">
        <v>205</v>
      </c>
      <c r="BY34" s="5" t="s">
        <v>234</v>
      </c>
      <c r="BZ34" s="5">
        <v>78130.259999999995</v>
      </c>
      <c r="CA34" s="5">
        <v>11</v>
      </c>
    </row>
    <row r="35" spans="1:79" ht="38.25" x14ac:dyDescent="0.25">
      <c r="A35" s="26" t="s">
        <v>206</v>
      </c>
      <c r="B35" s="55" t="s">
        <v>207</v>
      </c>
      <c r="C35" s="5" t="s">
        <v>235</v>
      </c>
      <c r="D35" s="9" t="s">
        <v>186</v>
      </c>
      <c r="E35" s="9" t="s">
        <v>129</v>
      </c>
      <c r="F35" s="9" t="s">
        <v>241</v>
      </c>
      <c r="G35" s="9">
        <v>23</v>
      </c>
      <c r="H35" s="9" t="s">
        <v>134</v>
      </c>
      <c r="I35" s="9" t="s">
        <v>196</v>
      </c>
      <c r="J35" s="9" t="s">
        <v>128</v>
      </c>
      <c r="K35" s="9" t="s">
        <v>244</v>
      </c>
      <c r="L35" s="9">
        <v>27</v>
      </c>
      <c r="M35" s="9" t="s">
        <v>134</v>
      </c>
      <c r="N35" s="9">
        <v>0</v>
      </c>
      <c r="O35" s="9">
        <v>95</v>
      </c>
      <c r="P35" s="9">
        <v>47</v>
      </c>
      <c r="Q35" s="9">
        <v>95.47</v>
      </c>
      <c r="R35" s="9">
        <v>12</v>
      </c>
      <c r="S35" s="9" t="s">
        <v>200</v>
      </c>
      <c r="T35" s="9" t="s">
        <v>128</v>
      </c>
      <c r="U35" s="9" t="s">
        <v>243</v>
      </c>
      <c r="V35" s="9">
        <v>26</v>
      </c>
      <c r="W35" s="9" t="s">
        <v>134</v>
      </c>
      <c r="X35" s="9">
        <v>0</v>
      </c>
      <c r="Y35" s="9">
        <v>143</v>
      </c>
      <c r="Z35" s="9">
        <v>95</v>
      </c>
      <c r="AA35" s="9">
        <v>143.94999999999999</v>
      </c>
      <c r="AB35" s="9">
        <v>13</v>
      </c>
      <c r="AC35" s="9" t="s">
        <v>194</v>
      </c>
      <c r="AD35" s="9" t="s">
        <v>129</v>
      </c>
      <c r="AE35" s="9" t="s">
        <v>242</v>
      </c>
      <c r="AF35" s="31" t="s">
        <v>509</v>
      </c>
      <c r="AG35" s="9" t="s">
        <v>132</v>
      </c>
      <c r="AH35" s="9" t="s">
        <v>182</v>
      </c>
      <c r="AI35" s="9" t="s">
        <v>128</v>
      </c>
      <c r="AJ35" s="9" t="s">
        <v>150</v>
      </c>
      <c r="AK35" s="9">
        <v>25</v>
      </c>
      <c r="AL35" s="9" t="s">
        <v>134</v>
      </c>
      <c r="AM35" s="9">
        <v>1</v>
      </c>
      <c r="AN35" s="9">
        <v>165</v>
      </c>
      <c r="AO35" s="9">
        <v>192</v>
      </c>
      <c r="AP35" s="9">
        <v>1165.192</v>
      </c>
      <c r="AQ35" s="9">
        <v>13</v>
      </c>
      <c r="AS35" s="9">
        <v>23</v>
      </c>
      <c r="AT35" s="9">
        <v>27</v>
      </c>
      <c r="AU35" s="9">
        <v>26</v>
      </c>
      <c r="AV35" s="9">
        <v>0</v>
      </c>
      <c r="AW35" s="9">
        <v>25</v>
      </c>
      <c r="AX35" s="9">
        <v>74</v>
      </c>
      <c r="AY35" s="9">
        <v>101</v>
      </c>
      <c r="AZ35" s="9">
        <v>25</v>
      </c>
      <c r="BA35" s="9">
        <v>74101.25</v>
      </c>
      <c r="BB35" s="9">
        <v>23</v>
      </c>
      <c r="BD35" s="29" t="s">
        <v>207</v>
      </c>
      <c r="BE35" s="29" t="s">
        <v>186</v>
      </c>
      <c r="BF35" s="29" t="s">
        <v>241</v>
      </c>
      <c r="BG35" s="29" t="s">
        <v>196</v>
      </c>
      <c r="BH35" s="29" t="s">
        <v>244</v>
      </c>
      <c r="BI35" s="29" t="s">
        <v>200</v>
      </c>
      <c r="BJ35" s="29" t="s">
        <v>243</v>
      </c>
      <c r="BK35" s="29" t="s">
        <v>194</v>
      </c>
      <c r="BL35" s="29" t="s">
        <v>242</v>
      </c>
      <c r="BM35" s="29" t="s">
        <v>182</v>
      </c>
      <c r="BN35" s="29" t="s">
        <v>150</v>
      </c>
      <c r="BP35" s="5" t="s">
        <v>207</v>
      </c>
      <c r="BQ35" s="5" t="s">
        <v>235</v>
      </c>
      <c r="BR35">
        <v>3</v>
      </c>
      <c r="BS35" s="5">
        <v>1.5</v>
      </c>
      <c r="BX35" s="5" t="s">
        <v>207</v>
      </c>
      <c r="BY35" s="5" t="s">
        <v>235</v>
      </c>
      <c r="BZ35" s="5">
        <v>74101.25</v>
      </c>
      <c r="CA35" s="5">
        <v>23</v>
      </c>
    </row>
    <row r="36" spans="1:79" x14ac:dyDescent="0.25">
      <c r="C36" s="5" t="s">
        <v>236</v>
      </c>
      <c r="G36" s="9">
        <v>21</v>
      </c>
      <c r="L36" s="9">
        <v>24</v>
      </c>
      <c r="V36" s="9">
        <v>22</v>
      </c>
      <c r="AF36" s="31" t="s">
        <v>509</v>
      </c>
      <c r="AK36" s="9">
        <v>24</v>
      </c>
      <c r="AS36" s="9">
        <v>21</v>
      </c>
      <c r="AT36" s="9">
        <v>24</v>
      </c>
      <c r="AU36" s="9">
        <v>22</v>
      </c>
      <c r="AV36" s="9">
        <v>0</v>
      </c>
      <c r="AW36" s="9">
        <v>24</v>
      </c>
      <c r="AX36" s="9">
        <v>67</v>
      </c>
      <c r="AY36" s="9">
        <v>91</v>
      </c>
      <c r="AZ36" s="9">
        <v>22</v>
      </c>
      <c r="BA36" s="9">
        <v>67091.22</v>
      </c>
      <c r="BB36" s="9">
        <v>27</v>
      </c>
      <c r="BP36" s="5">
        <v>0</v>
      </c>
      <c r="BQ36" s="5" t="s">
        <v>236</v>
      </c>
      <c r="BS36" s="5">
        <v>1.5</v>
      </c>
      <c r="BX36" s="5" t="s">
        <v>207</v>
      </c>
      <c r="BY36" s="5" t="s">
        <v>236</v>
      </c>
      <c r="BZ36" s="5">
        <v>67091.22</v>
      </c>
      <c r="CA36" s="5">
        <v>27</v>
      </c>
    </row>
    <row r="38" spans="1:79" x14ac:dyDescent="0.25">
      <c r="AF38" s="9" t="s">
        <v>510</v>
      </c>
    </row>
  </sheetData>
  <conditionalFormatting sqref="AQ7:AQ1048576">
    <cfRule type="cellIs" dxfId="71" priority="1" operator="lessThan">
      <formula>$AQ$5+1</formula>
    </cfRule>
  </conditionalFormatting>
  <pageMargins left="0.7" right="0.7" top="0.75" bottom="0.75" header="0.3" footer="0.3"/>
  <pageSetup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44"/>
  <sheetViews>
    <sheetView workbookViewId="0">
      <pane xSplit="3" ySplit="8" topLeftCell="BR9" activePane="bottomRight" state="frozen"/>
      <selection pane="topRight" activeCell="D1" sqref="D1"/>
      <selection pane="bottomLeft" activeCell="A9" sqref="A9"/>
      <selection pane="bottomRight" activeCell="B6" sqref="B6"/>
    </sheetView>
  </sheetViews>
  <sheetFormatPr defaultRowHeight="15" x14ac:dyDescent="0.25"/>
  <cols>
    <col min="1" max="1" width="36.140625" style="5" customWidth="1"/>
    <col min="2" max="2" width="15.140625" style="55" bestFit="1" customWidth="1"/>
    <col min="3" max="3" width="17.5703125" style="55" bestFit="1" customWidth="1"/>
    <col min="4" max="4" width="14.85546875" style="55" bestFit="1" customWidth="1"/>
    <col min="5" max="5" width="8.7109375" style="55" bestFit="1" customWidth="1"/>
    <col min="6" max="6" width="10.42578125" style="55" bestFit="1" customWidth="1"/>
    <col min="7" max="7" width="7.5703125" style="55" bestFit="1" customWidth="1"/>
    <col min="8" max="8" width="8.28515625" style="55" bestFit="1" customWidth="1"/>
    <col min="9" max="9" width="14.85546875" style="55" bestFit="1" customWidth="1"/>
    <col min="10" max="10" width="8.7109375" style="55" bestFit="1" customWidth="1"/>
    <col min="11" max="11" width="10.42578125" style="55" bestFit="1" customWidth="1"/>
    <col min="12" max="12" width="7.5703125" style="55" bestFit="1" customWidth="1"/>
    <col min="13" max="13" width="8.28515625" style="55" bestFit="1" customWidth="1"/>
    <col min="14" max="14" width="5.85546875" style="55" bestFit="1" customWidth="1"/>
    <col min="15" max="15" width="4.7109375" style="55" bestFit="1" customWidth="1"/>
    <col min="16" max="16" width="5" style="55" bestFit="1" customWidth="1"/>
    <col min="17" max="17" width="8" style="55" bestFit="1" customWidth="1"/>
    <col min="18" max="18" width="9.7109375" style="55" bestFit="1" customWidth="1"/>
    <col min="19" max="19" width="14.85546875" style="55" bestFit="1" customWidth="1"/>
    <col min="20" max="20" width="8.7109375" style="55" bestFit="1" customWidth="1"/>
    <col min="21" max="21" width="10.42578125" style="55" bestFit="1" customWidth="1"/>
    <col min="22" max="22" width="7.5703125" style="55" bestFit="1" customWidth="1"/>
    <col min="23" max="23" width="8.28515625" style="55" bestFit="1" customWidth="1"/>
    <col min="24" max="24" width="5.85546875" style="55" bestFit="1" customWidth="1"/>
    <col min="25" max="25" width="7" style="55" bestFit="1" customWidth="1"/>
    <col min="26" max="26" width="10.85546875" style="55" bestFit="1" customWidth="1"/>
    <col min="27" max="27" width="10" style="55" bestFit="1" customWidth="1"/>
    <col min="28" max="28" width="9.7109375" style="55" bestFit="1" customWidth="1"/>
    <col min="29" max="29" width="14.85546875" style="55" bestFit="1" customWidth="1"/>
    <col min="30" max="30" width="8.7109375" style="55" bestFit="1" customWidth="1"/>
    <col min="31" max="31" width="11.28515625" style="55" bestFit="1" customWidth="1"/>
    <col min="32" max="32" width="7.5703125" style="55" bestFit="1" customWidth="1"/>
    <col min="33" max="33" width="8.28515625" style="55" bestFit="1" customWidth="1"/>
    <col min="34" max="34" width="14.85546875" style="55" bestFit="1" customWidth="1"/>
    <col min="35" max="35" width="8.7109375" style="55" bestFit="1" customWidth="1"/>
    <col min="36" max="36" width="11.28515625" style="55" bestFit="1" customWidth="1"/>
    <col min="37" max="37" width="7.5703125" style="55" bestFit="1" customWidth="1"/>
    <col min="38" max="38" width="8.28515625" style="55" bestFit="1" customWidth="1"/>
    <col min="39" max="39" width="5.85546875" style="55" bestFit="1" customWidth="1"/>
    <col min="40" max="41" width="7" style="55" bestFit="1" customWidth="1"/>
    <col min="42" max="42" width="11" style="55" bestFit="1" customWidth="1"/>
    <col min="43" max="43" width="8.42578125" style="55" bestFit="1" customWidth="1"/>
    <col min="44" max="44" width="9.140625" style="55"/>
    <col min="45" max="46" width="4.140625" style="55" bestFit="1" customWidth="1"/>
    <col min="47" max="47" width="6" style="55" bestFit="1" customWidth="1"/>
    <col min="48" max="49" width="4.140625" style="55" bestFit="1" customWidth="1"/>
    <col min="50" max="50" width="7.85546875" style="55" bestFit="1" customWidth="1"/>
    <col min="51" max="51" width="7" style="55" bestFit="1" customWidth="1"/>
    <col min="52" max="52" width="6" style="55" bestFit="1" customWidth="1"/>
    <col min="53" max="53" width="11" style="55" bestFit="1" customWidth="1"/>
    <col min="54" max="54" width="6.7109375" style="55" bestFit="1" customWidth="1"/>
    <col min="55" max="55" width="9.140625" style="55"/>
    <col min="56" max="56" width="15.140625" style="55" bestFit="1" customWidth="1"/>
    <col min="57" max="57" width="14.85546875" style="55" bestFit="1" customWidth="1"/>
    <col min="58" max="58" width="7.85546875" style="55" bestFit="1" customWidth="1"/>
    <col min="59" max="59" width="14.85546875" style="55" bestFit="1" customWidth="1"/>
    <col min="60" max="60" width="10.28515625" style="55" bestFit="1" customWidth="1"/>
    <col min="61" max="61" width="14.85546875" style="55" bestFit="1" customWidth="1"/>
    <col min="62" max="62" width="9.7109375" style="55" bestFit="1" customWidth="1"/>
    <col min="63" max="63" width="14.85546875" style="55" bestFit="1" customWidth="1"/>
    <col min="64" max="64" width="11.28515625" style="55" bestFit="1" customWidth="1"/>
    <col min="65" max="65" width="14.85546875" style="55" bestFit="1" customWidth="1"/>
    <col min="66" max="66" width="11.28515625" style="55" bestFit="1" customWidth="1"/>
    <col min="67" max="67" width="9.140625" style="55"/>
    <col min="68" max="68" width="15.140625" style="55" bestFit="1" customWidth="1"/>
    <col min="69" max="69" width="17.5703125" style="55" bestFit="1" customWidth="1"/>
    <col min="70" max="70" width="7.85546875" style="55" bestFit="1" customWidth="1"/>
    <col min="71" max="71" width="9.85546875" style="55" bestFit="1" customWidth="1"/>
    <col min="72" max="72" width="6.85546875" style="55" bestFit="1" customWidth="1"/>
    <col min="73" max="73" width="9.85546875" style="55" bestFit="1" customWidth="1"/>
    <col min="74" max="74" width="10" style="55" bestFit="1" customWidth="1"/>
    <col min="75" max="75" width="9.140625" style="55"/>
    <col min="76" max="76" width="15.140625" style="55" bestFit="1" customWidth="1"/>
    <col min="77" max="77" width="17.5703125" style="55" bestFit="1" customWidth="1"/>
    <col min="78" max="78" width="18.5703125" style="55" bestFit="1" customWidth="1"/>
    <col min="79" max="79" width="5.5703125" style="55" bestFit="1" customWidth="1"/>
    <col min="80" max="89" width="9.140625" style="55"/>
    <col min="90" max="16384" width="9.140625" style="5"/>
  </cols>
  <sheetData>
    <row r="1" spans="1:89" ht="18.75" x14ac:dyDescent="0.25">
      <c r="A1" s="20" t="s">
        <v>1</v>
      </c>
      <c r="B1" s="88" t="s">
        <v>0</v>
      </c>
      <c r="C1" s="88"/>
      <c r="D1" s="89"/>
      <c r="AQ1" s="61"/>
    </row>
    <row r="2" spans="1:89" ht="18.75" x14ac:dyDescent="0.25">
      <c r="A2" s="20" t="s">
        <v>2</v>
      </c>
      <c r="B2" s="21">
        <v>41342</v>
      </c>
      <c r="C2" s="21">
        <v>41344</v>
      </c>
      <c r="D2" s="90"/>
    </row>
    <row r="3" spans="1:89" ht="18.75" x14ac:dyDescent="0.25">
      <c r="A3" s="20" t="s">
        <v>3</v>
      </c>
      <c r="B3" s="88" t="s">
        <v>4</v>
      </c>
      <c r="C3" s="88"/>
      <c r="D3" s="89"/>
    </row>
    <row r="4" spans="1:89" ht="18.75" x14ac:dyDescent="0.25">
      <c r="A4" s="20" t="s">
        <v>60</v>
      </c>
      <c r="B4" s="88" t="s">
        <v>62</v>
      </c>
      <c r="C4" s="88"/>
      <c r="D4" s="89"/>
      <c r="Z4" s="76" t="s">
        <v>394</v>
      </c>
      <c r="AP4" s="91" t="s">
        <v>63</v>
      </c>
      <c r="AQ4" s="91"/>
      <c r="AR4" s="91"/>
    </row>
    <row r="5" spans="1:89" ht="18.75" x14ac:dyDescent="0.25">
      <c r="A5" s="20" t="s">
        <v>61</v>
      </c>
      <c r="B5" s="88" t="s">
        <v>237</v>
      </c>
      <c r="C5" s="88"/>
      <c r="D5" s="89"/>
      <c r="AQ5" s="55">
        <v>4</v>
      </c>
      <c r="BQ5" s="55" t="s">
        <v>463</v>
      </c>
    </row>
    <row r="6" spans="1:89" ht="18.75" x14ac:dyDescent="0.25">
      <c r="A6" s="20" t="s">
        <v>13</v>
      </c>
      <c r="B6" s="53">
        <v>10</v>
      </c>
      <c r="BI6" s="55" t="s">
        <v>463</v>
      </c>
      <c r="BR6" s="61" t="s">
        <v>465</v>
      </c>
    </row>
    <row r="7" spans="1:89" ht="18.75" x14ac:dyDescent="0.25">
      <c r="A7" s="23"/>
      <c r="B7" s="54"/>
      <c r="D7" s="92" t="s">
        <v>22</v>
      </c>
      <c r="E7" s="92"/>
      <c r="F7" s="92"/>
      <c r="G7" s="92"/>
      <c r="H7" s="92"/>
      <c r="I7" s="93" t="s">
        <v>43</v>
      </c>
      <c r="J7" s="93"/>
      <c r="K7" s="93"/>
      <c r="L7" s="93"/>
      <c r="M7" s="93"/>
      <c r="N7" s="57"/>
      <c r="O7" s="57"/>
      <c r="P7" s="57"/>
      <c r="Q7" s="57"/>
      <c r="R7" s="92" t="s">
        <v>29</v>
      </c>
      <c r="S7" s="92"/>
      <c r="T7" s="92"/>
      <c r="U7" s="92"/>
      <c r="V7" s="92"/>
      <c r="W7" s="92"/>
      <c r="X7" s="94"/>
      <c r="Y7" s="94"/>
      <c r="Z7" s="94"/>
      <c r="AA7" s="94"/>
      <c r="AB7" s="93" t="s">
        <v>30</v>
      </c>
      <c r="AC7" s="93"/>
      <c r="AD7" s="93"/>
      <c r="AE7" s="93"/>
      <c r="AF7" s="93"/>
      <c r="AG7" s="93"/>
      <c r="AH7" s="92"/>
      <c r="AI7" s="92"/>
      <c r="AJ7" s="92"/>
      <c r="AK7" s="92"/>
      <c r="AL7" s="92"/>
      <c r="AM7" s="94"/>
      <c r="AN7" s="94"/>
      <c r="AO7" s="94"/>
      <c r="AP7" s="94"/>
      <c r="AQ7" s="53" t="s">
        <v>58</v>
      </c>
      <c r="AS7" s="93" t="s">
        <v>55</v>
      </c>
      <c r="AT7" s="93"/>
      <c r="AU7" s="93"/>
      <c r="AV7" s="93"/>
      <c r="AW7" s="93"/>
      <c r="AX7" s="93"/>
      <c r="AY7" s="93"/>
      <c r="AZ7" s="93"/>
      <c r="BA7" s="93"/>
      <c r="BB7" s="93"/>
      <c r="BD7" s="95" t="s">
        <v>59</v>
      </c>
      <c r="BE7" s="95"/>
      <c r="BF7" s="95"/>
      <c r="BG7" s="95"/>
      <c r="BH7" s="95"/>
      <c r="BI7" s="95"/>
      <c r="BJ7" s="95"/>
      <c r="BK7" s="95"/>
      <c r="BL7" s="95"/>
      <c r="BM7" s="95"/>
      <c r="BN7" s="95"/>
      <c r="BR7" s="61" t="s">
        <v>466</v>
      </c>
      <c r="BT7" s="61" t="s">
        <v>467</v>
      </c>
      <c r="BU7" s="61"/>
      <c r="BX7" s="55" t="s">
        <v>237</v>
      </c>
      <c r="BY7" s="55" t="s">
        <v>62</v>
      </c>
      <c r="BZ7" s="55" t="s">
        <v>505</v>
      </c>
    </row>
    <row r="8" spans="1:89" s="9" customFormat="1" ht="18.75" x14ac:dyDescent="0.25">
      <c r="A8" s="22" t="s">
        <v>5</v>
      </c>
      <c r="B8" s="53" t="s">
        <v>6</v>
      </c>
      <c r="C8" s="53" t="s">
        <v>7</v>
      </c>
      <c r="D8" s="53" t="s">
        <v>8</v>
      </c>
      <c r="E8" s="53" t="s">
        <v>9</v>
      </c>
      <c r="F8" s="53" t="s">
        <v>10</v>
      </c>
      <c r="G8" s="53" t="s">
        <v>12</v>
      </c>
      <c r="H8" s="53" t="s">
        <v>11</v>
      </c>
      <c r="I8" s="53" t="s">
        <v>17</v>
      </c>
      <c r="J8" s="53" t="s">
        <v>18</v>
      </c>
      <c r="K8" s="53" t="s">
        <v>19</v>
      </c>
      <c r="L8" s="53" t="s">
        <v>20</v>
      </c>
      <c r="M8" s="53" t="s">
        <v>21</v>
      </c>
      <c r="N8" s="53" t="s">
        <v>44</v>
      </c>
      <c r="O8" s="53" t="s">
        <v>45</v>
      </c>
      <c r="P8" s="53" t="s">
        <v>47</v>
      </c>
      <c r="Q8" s="53" t="s">
        <v>46</v>
      </c>
      <c r="R8" s="53" t="s">
        <v>23</v>
      </c>
      <c r="S8" s="53" t="s">
        <v>24</v>
      </c>
      <c r="T8" s="53" t="s">
        <v>25</v>
      </c>
      <c r="U8" s="53" t="s">
        <v>26</v>
      </c>
      <c r="V8" s="53" t="s">
        <v>27</v>
      </c>
      <c r="W8" s="53" t="s">
        <v>28</v>
      </c>
      <c r="X8" s="53" t="s">
        <v>44</v>
      </c>
      <c r="Y8" s="53" t="s">
        <v>45</v>
      </c>
      <c r="Z8" s="53" t="s">
        <v>47</v>
      </c>
      <c r="AA8" s="53" t="s">
        <v>46</v>
      </c>
      <c r="AB8" s="53" t="s">
        <v>32</v>
      </c>
      <c r="AC8" s="53" t="s">
        <v>33</v>
      </c>
      <c r="AD8" s="53" t="s">
        <v>34</v>
      </c>
      <c r="AE8" s="53" t="s">
        <v>35</v>
      </c>
      <c r="AF8" s="53" t="s">
        <v>36</v>
      </c>
      <c r="AG8" s="53" t="s">
        <v>37</v>
      </c>
      <c r="AH8" s="53" t="s">
        <v>38</v>
      </c>
      <c r="AI8" s="53" t="s">
        <v>39</v>
      </c>
      <c r="AJ8" s="53" t="s">
        <v>40</v>
      </c>
      <c r="AK8" s="53" t="s">
        <v>41</v>
      </c>
      <c r="AL8" s="53" t="s">
        <v>42</v>
      </c>
      <c r="AM8" s="53" t="s">
        <v>44</v>
      </c>
      <c r="AN8" s="53" t="s">
        <v>47</v>
      </c>
      <c r="AO8" s="53" t="s">
        <v>45</v>
      </c>
      <c r="AP8" s="53" t="s">
        <v>46</v>
      </c>
      <c r="AQ8" s="53" t="s">
        <v>57</v>
      </c>
      <c r="AR8" s="55"/>
      <c r="AS8" s="53" t="s">
        <v>48</v>
      </c>
      <c r="AT8" s="53" t="s">
        <v>49</v>
      </c>
      <c r="AU8" s="53" t="s">
        <v>50</v>
      </c>
      <c r="AV8" s="53" t="s">
        <v>51</v>
      </c>
      <c r="AW8" s="53" t="s">
        <v>52</v>
      </c>
      <c r="AX8" s="53" t="s">
        <v>56</v>
      </c>
      <c r="AY8" s="53" t="s">
        <v>53</v>
      </c>
      <c r="AZ8" s="53" t="s">
        <v>54</v>
      </c>
      <c r="BA8" s="53" t="s">
        <v>46</v>
      </c>
      <c r="BB8" s="53" t="s">
        <v>14</v>
      </c>
      <c r="BC8" s="55"/>
      <c r="BD8" s="53" t="s">
        <v>6</v>
      </c>
      <c r="BE8" s="88" t="s">
        <v>48</v>
      </c>
      <c r="BF8" s="88"/>
      <c r="BG8" s="88" t="s">
        <v>49</v>
      </c>
      <c r="BH8" s="88"/>
      <c r="BI8" s="88" t="s">
        <v>50</v>
      </c>
      <c r="BJ8" s="88"/>
      <c r="BK8" s="88" t="s">
        <v>51</v>
      </c>
      <c r="BL8" s="88"/>
      <c r="BM8" s="88" t="s">
        <v>52</v>
      </c>
      <c r="BN8" s="88"/>
      <c r="BO8" s="55"/>
      <c r="BP8" s="55"/>
      <c r="BQ8" s="55"/>
      <c r="BR8" s="61" t="s">
        <v>5</v>
      </c>
      <c r="BS8" s="55" t="s">
        <v>468</v>
      </c>
      <c r="BT8" s="61" t="s">
        <v>5</v>
      </c>
      <c r="BU8" s="55" t="s">
        <v>468</v>
      </c>
      <c r="BV8" s="55"/>
      <c r="BW8" s="55"/>
      <c r="BX8" s="55" t="s">
        <v>471</v>
      </c>
      <c r="BY8" s="55" t="s">
        <v>64</v>
      </c>
      <c r="BZ8" s="55" t="s">
        <v>46</v>
      </c>
      <c r="CA8" s="55" t="s">
        <v>14</v>
      </c>
      <c r="CB8" s="55"/>
      <c r="CC8" s="55"/>
      <c r="CD8" s="55"/>
      <c r="CE8" s="55"/>
      <c r="CF8" s="55"/>
      <c r="CG8" s="55"/>
      <c r="CH8" s="55"/>
      <c r="CI8" s="55"/>
      <c r="CJ8" s="55"/>
      <c r="CK8" s="55"/>
    </row>
    <row r="9" spans="1:89" ht="26.25" x14ac:dyDescent="0.25">
      <c r="A9" s="19" t="s">
        <v>263</v>
      </c>
      <c r="B9" s="61" t="s">
        <v>264</v>
      </c>
      <c r="C9" s="55" t="s">
        <v>284</v>
      </c>
      <c r="D9" s="55" t="s">
        <v>262</v>
      </c>
      <c r="E9" s="55" t="s">
        <v>128</v>
      </c>
      <c r="F9" s="55" t="s">
        <v>175</v>
      </c>
      <c r="G9" s="55">
        <v>25</v>
      </c>
      <c r="H9" s="55" t="s">
        <v>134</v>
      </c>
      <c r="I9" s="55" t="s">
        <v>248</v>
      </c>
      <c r="J9" s="55" t="s">
        <v>129</v>
      </c>
      <c r="K9" s="55" t="s">
        <v>144</v>
      </c>
      <c r="L9" s="55">
        <v>29</v>
      </c>
      <c r="M9" s="55" t="s">
        <v>134</v>
      </c>
      <c r="N9" s="55">
        <v>0</v>
      </c>
      <c r="O9" s="55">
        <v>109</v>
      </c>
      <c r="P9" s="55">
        <v>55</v>
      </c>
      <c r="Q9" s="55">
        <v>109.55</v>
      </c>
      <c r="R9" s="55">
        <v>10</v>
      </c>
      <c r="S9" s="55" t="s">
        <v>258</v>
      </c>
      <c r="T9" s="55" t="s">
        <v>129</v>
      </c>
      <c r="U9" s="55" t="s">
        <v>173</v>
      </c>
      <c r="V9" s="55">
        <v>28</v>
      </c>
      <c r="W9" s="55" t="s">
        <v>132</v>
      </c>
      <c r="X9" s="55">
        <v>1</v>
      </c>
      <c r="Y9" s="55">
        <v>167</v>
      </c>
      <c r="Z9" s="55">
        <v>112</v>
      </c>
      <c r="AA9" s="55">
        <v>1168.1199999999999</v>
      </c>
      <c r="AB9" s="55">
        <v>6</v>
      </c>
      <c r="AC9" s="55" t="s">
        <v>258</v>
      </c>
      <c r="AD9" s="55" t="s">
        <v>128</v>
      </c>
      <c r="AE9" s="55" t="s">
        <v>150</v>
      </c>
      <c r="AF9" s="55">
        <v>25</v>
      </c>
      <c r="AG9" s="55" t="s">
        <v>134</v>
      </c>
      <c r="AH9" s="55" t="s">
        <v>336</v>
      </c>
      <c r="AI9" s="55" t="s">
        <v>128</v>
      </c>
      <c r="AJ9" s="55" t="s">
        <v>338</v>
      </c>
      <c r="AK9" s="55">
        <v>27</v>
      </c>
      <c r="AL9" s="55" t="s">
        <v>134</v>
      </c>
      <c r="AM9" s="55">
        <v>1</v>
      </c>
      <c r="AN9" s="55">
        <v>219</v>
      </c>
      <c r="AO9" s="55">
        <v>274</v>
      </c>
      <c r="AP9" s="55">
        <v>1219.2739999999999</v>
      </c>
      <c r="AQ9" s="55">
        <v>10</v>
      </c>
      <c r="AS9" s="55">
        <v>25</v>
      </c>
      <c r="AT9" s="55">
        <v>29</v>
      </c>
      <c r="AU9" s="55">
        <v>28</v>
      </c>
      <c r="AV9" s="55">
        <v>25</v>
      </c>
      <c r="AW9" s="55">
        <v>27</v>
      </c>
      <c r="AX9" s="55">
        <v>80</v>
      </c>
      <c r="AY9" s="55">
        <v>134</v>
      </c>
      <c r="AZ9" s="55">
        <v>27</v>
      </c>
      <c r="BA9" s="55">
        <v>80134.27</v>
      </c>
      <c r="BB9" s="55" t="e">
        <v>#N/A</v>
      </c>
      <c r="BD9" s="96" t="s">
        <v>264</v>
      </c>
      <c r="BE9" s="96" t="s">
        <v>262</v>
      </c>
      <c r="BF9" s="96" t="s">
        <v>175</v>
      </c>
      <c r="BG9" s="96" t="s">
        <v>248</v>
      </c>
      <c r="BH9" s="96" t="s">
        <v>144</v>
      </c>
      <c r="BI9" s="96" t="s">
        <v>258</v>
      </c>
      <c r="BJ9" s="96" t="s">
        <v>173</v>
      </c>
      <c r="BK9" s="96" t="s">
        <v>258</v>
      </c>
      <c r="BL9" s="96" t="s">
        <v>150</v>
      </c>
      <c r="BM9" s="96" t="s">
        <v>336</v>
      </c>
      <c r="BN9" s="96" t="s">
        <v>338</v>
      </c>
      <c r="BP9" s="55" t="s">
        <v>264</v>
      </c>
      <c r="BQ9" s="55" t="s">
        <v>284</v>
      </c>
      <c r="BR9" s="61">
        <v>3</v>
      </c>
      <c r="BS9" s="55">
        <v>1.5</v>
      </c>
      <c r="BX9" s="55" t="s">
        <v>264</v>
      </c>
      <c r="BY9" s="55" t="s">
        <v>284</v>
      </c>
      <c r="BZ9" s="55">
        <v>80134.27</v>
      </c>
      <c r="CA9" s="55" t="e">
        <v>#N/A</v>
      </c>
    </row>
    <row r="10" spans="1:89" x14ac:dyDescent="0.25">
      <c r="A10" s="26"/>
      <c r="C10" s="55" t="s">
        <v>285</v>
      </c>
      <c r="G10" s="55">
        <v>26</v>
      </c>
      <c r="L10" s="55">
        <v>29</v>
      </c>
      <c r="V10" s="55">
        <v>30</v>
      </c>
      <c r="AF10" s="55">
        <v>27</v>
      </c>
      <c r="AK10" s="55">
        <v>28</v>
      </c>
      <c r="AS10" s="55">
        <v>26</v>
      </c>
      <c r="AT10" s="55">
        <v>29</v>
      </c>
      <c r="AU10" s="55">
        <v>30</v>
      </c>
      <c r="AV10" s="55">
        <v>27</v>
      </c>
      <c r="AW10" s="55">
        <v>28</v>
      </c>
      <c r="AX10" s="55">
        <v>84</v>
      </c>
      <c r="AY10" s="55">
        <v>140</v>
      </c>
      <c r="AZ10" s="55">
        <v>28</v>
      </c>
      <c r="BA10" s="55">
        <v>84140.28</v>
      </c>
      <c r="BB10" s="55" t="e">
        <v>#N/A</v>
      </c>
      <c r="BD10" s="96">
        <v>0</v>
      </c>
      <c r="BE10" s="96">
        <v>0</v>
      </c>
      <c r="BF10" s="96">
        <v>0</v>
      </c>
      <c r="BG10" s="96">
        <v>0</v>
      </c>
      <c r="BH10" s="96">
        <v>0</v>
      </c>
      <c r="BI10" s="96">
        <v>0</v>
      </c>
      <c r="BJ10" s="96">
        <v>0</v>
      </c>
      <c r="BK10" s="96">
        <v>0</v>
      </c>
      <c r="BL10" s="96">
        <v>0</v>
      </c>
      <c r="BM10" s="96">
        <v>0</v>
      </c>
      <c r="BN10" s="96">
        <v>0</v>
      </c>
      <c r="BP10" s="55">
        <v>0</v>
      </c>
      <c r="BQ10" s="55" t="s">
        <v>285</v>
      </c>
      <c r="BS10" s="55">
        <v>1.5</v>
      </c>
      <c r="BX10" s="55" t="s">
        <v>264</v>
      </c>
      <c r="BY10" s="55" t="s">
        <v>285</v>
      </c>
      <c r="BZ10" s="55">
        <v>84140.28</v>
      </c>
      <c r="CA10" s="55" t="e">
        <v>#N/A</v>
      </c>
    </row>
    <row r="11" spans="1:89" ht="26.25" x14ac:dyDescent="0.25">
      <c r="A11" s="19" t="s">
        <v>249</v>
      </c>
      <c r="B11" s="61" t="s">
        <v>250</v>
      </c>
      <c r="C11" s="55" t="s">
        <v>269</v>
      </c>
      <c r="D11" s="55" t="s">
        <v>248</v>
      </c>
      <c r="E11" s="55" t="s">
        <v>128</v>
      </c>
      <c r="F11" s="55" t="s">
        <v>244</v>
      </c>
      <c r="G11" s="55">
        <v>27</v>
      </c>
      <c r="H11" s="55" t="s">
        <v>134</v>
      </c>
      <c r="I11" s="55" t="s">
        <v>337</v>
      </c>
      <c r="J11" s="55" t="s">
        <v>129</v>
      </c>
      <c r="K11" s="55" t="s">
        <v>335</v>
      </c>
      <c r="L11" s="55">
        <v>27</v>
      </c>
      <c r="M11" s="55" t="s">
        <v>132</v>
      </c>
      <c r="N11" s="55">
        <v>1</v>
      </c>
      <c r="O11" s="55">
        <v>111</v>
      </c>
      <c r="P11" s="55">
        <v>55</v>
      </c>
      <c r="Q11" s="55">
        <v>1111.55</v>
      </c>
      <c r="R11" s="55">
        <v>2</v>
      </c>
      <c r="S11" s="55" t="s">
        <v>256</v>
      </c>
      <c r="T11" s="55" t="s">
        <v>128</v>
      </c>
      <c r="U11" s="55" t="s">
        <v>150</v>
      </c>
      <c r="V11" s="55">
        <v>28</v>
      </c>
      <c r="W11" s="55" t="s">
        <v>132</v>
      </c>
      <c r="X11" s="55">
        <v>2</v>
      </c>
      <c r="Y11" s="55">
        <v>169</v>
      </c>
      <c r="Z11" s="55">
        <v>112</v>
      </c>
      <c r="AA11" s="55">
        <v>2170.12</v>
      </c>
      <c r="AB11" s="55">
        <v>2</v>
      </c>
      <c r="AC11" s="55" t="s">
        <v>252</v>
      </c>
      <c r="AD11" s="55" t="s">
        <v>129</v>
      </c>
      <c r="AE11" s="55" t="s">
        <v>140</v>
      </c>
      <c r="AF11" s="55">
        <v>26</v>
      </c>
      <c r="AG11" s="55" t="s">
        <v>132</v>
      </c>
      <c r="AH11" s="55" t="s">
        <v>260</v>
      </c>
      <c r="AI11" s="55" t="s">
        <v>129</v>
      </c>
      <c r="AJ11" s="55" t="s">
        <v>422</v>
      </c>
      <c r="AK11" s="55">
        <v>28</v>
      </c>
      <c r="AL11" s="55" t="s">
        <v>132</v>
      </c>
      <c r="AM11" s="55">
        <v>4</v>
      </c>
      <c r="AN11" s="55">
        <v>224</v>
      </c>
      <c r="AO11" s="55">
        <v>280</v>
      </c>
      <c r="AP11" s="55">
        <v>4224.28</v>
      </c>
      <c r="AQ11" s="55">
        <v>2</v>
      </c>
      <c r="AS11" s="55">
        <v>27</v>
      </c>
      <c r="AT11" s="55">
        <v>27</v>
      </c>
      <c r="AU11" s="55">
        <v>28</v>
      </c>
      <c r="AV11" s="55">
        <v>26</v>
      </c>
      <c r="AW11" s="55">
        <v>28</v>
      </c>
      <c r="AX11" s="55">
        <v>82</v>
      </c>
      <c r="AY11" s="55">
        <v>136</v>
      </c>
      <c r="AZ11" s="55">
        <v>27</v>
      </c>
      <c r="BA11" s="55">
        <v>82136.27</v>
      </c>
      <c r="BB11" s="55" t="e">
        <v>#N/A</v>
      </c>
      <c r="BD11" s="96" t="s">
        <v>250</v>
      </c>
      <c r="BE11" s="96" t="s">
        <v>248</v>
      </c>
      <c r="BF11" s="96" t="s">
        <v>244</v>
      </c>
      <c r="BG11" s="96" t="s">
        <v>337</v>
      </c>
      <c r="BH11" s="96" t="s">
        <v>335</v>
      </c>
      <c r="BI11" s="96" t="s">
        <v>256</v>
      </c>
      <c r="BJ11" s="96" t="s">
        <v>150</v>
      </c>
      <c r="BK11" s="96" t="s">
        <v>252</v>
      </c>
      <c r="BL11" s="96" t="s">
        <v>140</v>
      </c>
      <c r="BM11" s="96" t="s">
        <v>260</v>
      </c>
      <c r="BN11" s="96" t="s">
        <v>422</v>
      </c>
      <c r="BP11" s="55" t="s">
        <v>250</v>
      </c>
      <c r="BQ11" s="55" t="s">
        <v>269</v>
      </c>
      <c r="BR11" s="61">
        <v>12</v>
      </c>
      <c r="BS11" s="55">
        <v>6</v>
      </c>
      <c r="BT11" s="55">
        <v>20</v>
      </c>
      <c r="BU11" s="55">
        <v>10</v>
      </c>
      <c r="BV11" s="55" t="s">
        <v>500</v>
      </c>
      <c r="BX11" s="55" t="s">
        <v>250</v>
      </c>
      <c r="BY11" s="55" t="s">
        <v>269</v>
      </c>
      <c r="BZ11" s="55">
        <v>82136.27</v>
      </c>
      <c r="CA11" s="55" t="e">
        <v>#N/A</v>
      </c>
    </row>
    <row r="12" spans="1:89" x14ac:dyDescent="0.25">
      <c r="A12" s="19"/>
      <c r="B12" s="61"/>
      <c r="C12" s="55" t="s">
        <v>270</v>
      </c>
      <c r="G12" s="55">
        <v>28</v>
      </c>
      <c r="L12" s="55">
        <v>29</v>
      </c>
      <c r="V12" s="55">
        <v>30</v>
      </c>
      <c r="AF12" s="55">
        <v>29</v>
      </c>
      <c r="AK12" s="55">
        <v>28</v>
      </c>
      <c r="AS12" s="55">
        <v>28</v>
      </c>
      <c r="AT12" s="55">
        <v>29</v>
      </c>
      <c r="AU12" s="55">
        <v>30</v>
      </c>
      <c r="AV12" s="55">
        <v>29</v>
      </c>
      <c r="AW12" s="55">
        <v>28</v>
      </c>
      <c r="AX12" s="55">
        <v>86</v>
      </c>
      <c r="AY12" s="55">
        <v>144</v>
      </c>
      <c r="AZ12" s="55">
        <v>29</v>
      </c>
      <c r="BA12" s="55">
        <v>86144.29</v>
      </c>
      <c r="BB12" s="55" t="e">
        <v>#N/A</v>
      </c>
      <c r="BD12" s="96">
        <v>0</v>
      </c>
      <c r="BE12" s="96">
        <v>0</v>
      </c>
      <c r="BF12" s="96">
        <v>0</v>
      </c>
      <c r="BG12" s="96">
        <v>0</v>
      </c>
      <c r="BH12" s="96">
        <v>0</v>
      </c>
      <c r="BI12" s="96">
        <v>0</v>
      </c>
      <c r="BJ12" s="96">
        <v>0</v>
      </c>
      <c r="BK12" s="96">
        <v>0</v>
      </c>
      <c r="BL12" s="96">
        <v>0</v>
      </c>
      <c r="BM12" s="96">
        <v>0</v>
      </c>
      <c r="BN12" s="96">
        <v>0</v>
      </c>
      <c r="BP12" s="55">
        <v>0</v>
      </c>
      <c r="BQ12" s="55" t="s">
        <v>270</v>
      </c>
      <c r="BS12" s="55">
        <v>6</v>
      </c>
      <c r="BU12" s="55">
        <v>10</v>
      </c>
      <c r="BX12" s="55" t="s">
        <v>250</v>
      </c>
      <c r="BY12" s="55" t="s">
        <v>270</v>
      </c>
      <c r="BZ12" s="55">
        <v>86144.29</v>
      </c>
      <c r="CA12" s="55" t="e">
        <v>#N/A</v>
      </c>
    </row>
    <row r="13" spans="1:89" ht="39" x14ac:dyDescent="0.25">
      <c r="A13" s="19" t="s">
        <v>257</v>
      </c>
      <c r="B13" s="61" t="s">
        <v>258</v>
      </c>
      <c r="C13" s="55" t="s">
        <v>278</v>
      </c>
      <c r="D13" s="55" t="s">
        <v>337</v>
      </c>
      <c r="E13" s="55" t="s">
        <v>128</v>
      </c>
      <c r="F13" s="55" t="s">
        <v>338</v>
      </c>
      <c r="G13" s="55">
        <v>27</v>
      </c>
      <c r="H13" s="55" t="s">
        <v>134</v>
      </c>
      <c r="I13" s="55" t="s">
        <v>252</v>
      </c>
      <c r="J13" s="55" t="s">
        <v>129</v>
      </c>
      <c r="K13" s="55" t="s">
        <v>339</v>
      </c>
      <c r="L13" s="55">
        <v>28</v>
      </c>
      <c r="M13" s="55" t="s">
        <v>132</v>
      </c>
      <c r="N13" s="55">
        <v>1</v>
      </c>
      <c r="O13" s="55">
        <v>104</v>
      </c>
      <c r="P13" s="55">
        <v>52</v>
      </c>
      <c r="Q13" s="55">
        <v>1104.52</v>
      </c>
      <c r="R13" s="55">
        <v>5</v>
      </c>
      <c r="S13" s="55" t="s">
        <v>264</v>
      </c>
      <c r="T13" s="55" t="s">
        <v>128</v>
      </c>
      <c r="U13" s="55" t="s">
        <v>173</v>
      </c>
      <c r="V13" s="55">
        <v>25</v>
      </c>
      <c r="W13" s="55" t="s">
        <v>134</v>
      </c>
      <c r="X13" s="55">
        <v>1</v>
      </c>
      <c r="Y13" s="55">
        <v>153</v>
      </c>
      <c r="Z13" s="55">
        <v>101</v>
      </c>
      <c r="AA13" s="55">
        <v>1154.01</v>
      </c>
      <c r="AB13" s="55">
        <v>9</v>
      </c>
      <c r="AC13" s="55" t="s">
        <v>264</v>
      </c>
      <c r="AD13" s="55" t="s">
        <v>129</v>
      </c>
      <c r="AE13" s="55" t="s">
        <v>150</v>
      </c>
      <c r="AF13" s="55">
        <v>26</v>
      </c>
      <c r="AG13" s="55" t="s">
        <v>132</v>
      </c>
      <c r="AH13" s="55" t="s">
        <v>256</v>
      </c>
      <c r="AI13" s="55" t="s">
        <v>128</v>
      </c>
      <c r="AJ13" s="55" t="s">
        <v>175</v>
      </c>
      <c r="AK13" s="55">
        <v>27</v>
      </c>
      <c r="AL13" s="55" t="s">
        <v>134</v>
      </c>
      <c r="AM13" s="55">
        <v>2</v>
      </c>
      <c r="AN13" s="55">
        <v>204</v>
      </c>
      <c r="AO13" s="55">
        <v>256</v>
      </c>
      <c r="AP13" s="55">
        <v>2204.2559999999999</v>
      </c>
      <c r="AQ13" s="55">
        <v>8</v>
      </c>
      <c r="AS13" s="55">
        <v>27</v>
      </c>
      <c r="AT13" s="55">
        <v>28</v>
      </c>
      <c r="AU13" s="55">
        <v>25</v>
      </c>
      <c r="AV13" s="55">
        <v>26</v>
      </c>
      <c r="AW13" s="55">
        <v>27</v>
      </c>
      <c r="AX13" s="55">
        <v>80</v>
      </c>
      <c r="AY13" s="55">
        <v>133</v>
      </c>
      <c r="AZ13" s="55">
        <v>27</v>
      </c>
      <c r="BA13" s="55">
        <v>80133.27</v>
      </c>
      <c r="BB13" s="55" t="e">
        <v>#N/A</v>
      </c>
      <c r="BD13" s="96" t="s">
        <v>258</v>
      </c>
      <c r="BE13" s="96" t="s">
        <v>337</v>
      </c>
      <c r="BF13" s="96" t="s">
        <v>338</v>
      </c>
      <c r="BG13" s="96" t="s">
        <v>252</v>
      </c>
      <c r="BH13" s="96" t="s">
        <v>339</v>
      </c>
      <c r="BI13" s="96" t="s">
        <v>264</v>
      </c>
      <c r="BJ13" s="96" t="s">
        <v>173</v>
      </c>
      <c r="BK13" s="96" t="s">
        <v>264</v>
      </c>
      <c r="BL13" s="96" t="s">
        <v>150</v>
      </c>
      <c r="BM13" s="96" t="s">
        <v>256</v>
      </c>
      <c r="BN13" s="96" t="s">
        <v>175</v>
      </c>
      <c r="BP13" s="55" t="s">
        <v>258</v>
      </c>
      <c r="BQ13" s="55" t="s">
        <v>278</v>
      </c>
      <c r="BR13" s="61">
        <v>6</v>
      </c>
      <c r="BS13" s="55">
        <v>3</v>
      </c>
      <c r="BX13" s="55" t="s">
        <v>258</v>
      </c>
      <c r="BY13" s="55" t="s">
        <v>278</v>
      </c>
      <c r="BZ13" s="55">
        <v>80133.27</v>
      </c>
      <c r="CA13" s="55" t="e">
        <v>#N/A</v>
      </c>
    </row>
    <row r="14" spans="1:89" x14ac:dyDescent="0.25">
      <c r="A14" s="19"/>
      <c r="B14" s="61"/>
      <c r="C14" s="55" t="s">
        <v>279</v>
      </c>
      <c r="G14" s="55">
        <v>25</v>
      </c>
      <c r="L14" s="55">
        <v>24</v>
      </c>
      <c r="V14" s="55">
        <v>24</v>
      </c>
      <c r="AF14" s="55">
        <v>24</v>
      </c>
      <c r="AK14" s="55">
        <v>26</v>
      </c>
      <c r="AS14" s="55">
        <v>25</v>
      </c>
      <c r="AT14" s="55">
        <v>24</v>
      </c>
      <c r="AU14" s="55">
        <v>24</v>
      </c>
      <c r="AV14" s="55">
        <v>24</v>
      </c>
      <c r="AW14" s="55">
        <v>26</v>
      </c>
      <c r="AX14" s="55">
        <v>73</v>
      </c>
      <c r="AY14" s="55">
        <v>123</v>
      </c>
      <c r="AZ14" s="55">
        <v>24</v>
      </c>
      <c r="BA14" s="55">
        <v>73123.240000000005</v>
      </c>
      <c r="BB14" s="55" t="e">
        <v>#N/A</v>
      </c>
      <c r="BD14" s="96">
        <v>0</v>
      </c>
      <c r="BE14" s="96">
        <v>0</v>
      </c>
      <c r="BF14" s="96">
        <v>0</v>
      </c>
      <c r="BG14" s="96">
        <v>0</v>
      </c>
      <c r="BH14" s="96">
        <v>0</v>
      </c>
      <c r="BI14" s="96">
        <v>0</v>
      </c>
      <c r="BJ14" s="96">
        <v>0</v>
      </c>
      <c r="BK14" s="96">
        <v>0</v>
      </c>
      <c r="BL14" s="96">
        <v>0</v>
      </c>
      <c r="BM14" s="96">
        <v>0</v>
      </c>
      <c r="BN14" s="96">
        <v>0</v>
      </c>
      <c r="BP14" s="55">
        <v>0</v>
      </c>
      <c r="BQ14" s="55" t="s">
        <v>279</v>
      </c>
      <c r="BS14" s="55">
        <v>3</v>
      </c>
      <c r="BX14" s="55" t="s">
        <v>258</v>
      </c>
      <c r="BY14" s="55" t="s">
        <v>279</v>
      </c>
      <c r="BZ14" s="55">
        <v>73123.240000000005</v>
      </c>
      <c r="CA14" s="55" t="e">
        <v>#N/A</v>
      </c>
    </row>
    <row r="15" spans="1:89" ht="26.25" x14ac:dyDescent="0.25">
      <c r="A15" s="19" t="s">
        <v>259</v>
      </c>
      <c r="B15" s="61" t="s">
        <v>260</v>
      </c>
      <c r="C15" s="55" t="s">
        <v>280</v>
      </c>
      <c r="D15" s="55" t="s">
        <v>252</v>
      </c>
      <c r="E15" s="55" t="s">
        <v>128</v>
      </c>
      <c r="F15" s="55" t="s">
        <v>335</v>
      </c>
      <c r="G15" s="55">
        <v>24</v>
      </c>
      <c r="H15" s="55" t="s">
        <v>134</v>
      </c>
      <c r="I15" s="55" t="s">
        <v>256</v>
      </c>
      <c r="J15" s="55" t="s">
        <v>129</v>
      </c>
      <c r="K15" s="55" t="s">
        <v>241</v>
      </c>
      <c r="L15" s="55">
        <v>28</v>
      </c>
      <c r="M15" s="55" t="s">
        <v>132</v>
      </c>
      <c r="N15" s="55">
        <v>1</v>
      </c>
      <c r="O15" s="55">
        <v>98</v>
      </c>
      <c r="P15" s="55">
        <v>48</v>
      </c>
      <c r="Q15" s="55">
        <v>1098.48</v>
      </c>
      <c r="R15" s="55">
        <v>8</v>
      </c>
      <c r="S15" s="55" t="s">
        <v>130</v>
      </c>
      <c r="V15" s="97">
        <v>26</v>
      </c>
      <c r="W15" s="55" t="s">
        <v>132</v>
      </c>
      <c r="X15" s="55">
        <v>2</v>
      </c>
      <c r="Y15" s="55">
        <v>147</v>
      </c>
      <c r="Z15" s="55">
        <v>97</v>
      </c>
      <c r="AA15" s="55">
        <v>2147.9699999999998</v>
      </c>
      <c r="AB15" s="55">
        <v>5</v>
      </c>
      <c r="AC15" s="55" t="s">
        <v>262</v>
      </c>
      <c r="AD15" s="55" t="s">
        <v>128</v>
      </c>
      <c r="AE15" s="55" t="s">
        <v>173</v>
      </c>
      <c r="AF15" s="55">
        <v>18</v>
      </c>
      <c r="AG15" s="55" t="s">
        <v>134</v>
      </c>
      <c r="AH15" s="55" t="s">
        <v>250</v>
      </c>
      <c r="AI15" s="55" t="s">
        <v>128</v>
      </c>
      <c r="AJ15" s="55" t="s">
        <v>422</v>
      </c>
      <c r="AK15" s="55">
        <v>27</v>
      </c>
      <c r="AL15" s="55" t="s">
        <v>134</v>
      </c>
      <c r="AM15" s="55">
        <v>2</v>
      </c>
      <c r="AN15" s="55">
        <v>189</v>
      </c>
      <c r="AO15" s="55">
        <v>235</v>
      </c>
      <c r="AP15" s="55">
        <v>2189.2350000000001</v>
      </c>
      <c r="AQ15" s="55">
        <v>9</v>
      </c>
      <c r="AS15" s="55">
        <v>24</v>
      </c>
      <c r="AT15" s="55">
        <v>28</v>
      </c>
      <c r="AU15" s="55">
        <v>26</v>
      </c>
      <c r="AV15" s="55">
        <v>18</v>
      </c>
      <c r="AW15" s="55">
        <v>27</v>
      </c>
      <c r="AX15" s="55">
        <v>77</v>
      </c>
      <c r="AY15" s="55">
        <v>123</v>
      </c>
      <c r="AZ15" s="55">
        <v>26</v>
      </c>
      <c r="BA15" s="55">
        <v>77123.259999999995</v>
      </c>
      <c r="BB15" s="55" t="e">
        <v>#N/A</v>
      </c>
      <c r="BD15" s="96" t="s">
        <v>260</v>
      </c>
      <c r="BE15" s="96" t="s">
        <v>252</v>
      </c>
      <c r="BF15" s="96" t="s">
        <v>335</v>
      </c>
      <c r="BG15" s="96" t="s">
        <v>256</v>
      </c>
      <c r="BH15" s="96" t="s">
        <v>241</v>
      </c>
      <c r="BI15" s="96" t="s">
        <v>130</v>
      </c>
      <c r="BJ15" s="96">
        <v>0</v>
      </c>
      <c r="BK15" s="96" t="s">
        <v>262</v>
      </c>
      <c r="BL15" s="96" t="s">
        <v>173</v>
      </c>
      <c r="BM15" s="96" t="s">
        <v>250</v>
      </c>
      <c r="BN15" s="96" t="s">
        <v>422</v>
      </c>
      <c r="BP15" s="55" t="s">
        <v>260</v>
      </c>
      <c r="BQ15" s="55" t="s">
        <v>280</v>
      </c>
      <c r="BR15" s="61">
        <v>6</v>
      </c>
      <c r="BS15" s="55">
        <v>3</v>
      </c>
      <c r="BX15" s="55" t="s">
        <v>260</v>
      </c>
      <c r="BY15" s="55" t="s">
        <v>280</v>
      </c>
      <c r="BZ15" s="55">
        <v>77123.259999999995</v>
      </c>
      <c r="CA15" s="55" t="e">
        <v>#N/A</v>
      </c>
    </row>
    <row r="16" spans="1:89" x14ac:dyDescent="0.25">
      <c r="A16" s="19"/>
      <c r="B16" s="61"/>
      <c r="C16" s="55" t="s">
        <v>281</v>
      </c>
      <c r="G16" s="55">
        <v>22</v>
      </c>
      <c r="L16" s="55">
        <v>24</v>
      </c>
      <c r="V16" s="97">
        <v>23</v>
      </c>
      <c r="AF16" s="55">
        <v>20</v>
      </c>
      <c r="AK16" s="55">
        <v>23</v>
      </c>
      <c r="AS16" s="55">
        <v>22</v>
      </c>
      <c r="AT16" s="55">
        <v>24</v>
      </c>
      <c r="AU16" s="55">
        <v>23</v>
      </c>
      <c r="AV16" s="55">
        <v>20</v>
      </c>
      <c r="AW16" s="55">
        <v>23</v>
      </c>
      <c r="AX16" s="55">
        <v>68</v>
      </c>
      <c r="AY16" s="55">
        <v>112</v>
      </c>
      <c r="AZ16" s="55">
        <v>23</v>
      </c>
      <c r="BA16" s="55">
        <v>68112.23</v>
      </c>
      <c r="BB16" s="55" t="e">
        <v>#N/A</v>
      </c>
      <c r="BD16" s="96">
        <v>0</v>
      </c>
      <c r="BE16" s="96">
        <v>0</v>
      </c>
      <c r="BF16" s="96">
        <v>0</v>
      </c>
      <c r="BG16" s="96">
        <v>0</v>
      </c>
      <c r="BH16" s="96">
        <v>0</v>
      </c>
      <c r="BI16" s="96">
        <v>0</v>
      </c>
      <c r="BJ16" s="96">
        <v>0</v>
      </c>
      <c r="BK16" s="96">
        <v>0</v>
      </c>
      <c r="BL16" s="96">
        <v>0</v>
      </c>
      <c r="BM16" s="96">
        <v>0</v>
      </c>
      <c r="BN16" s="96">
        <v>0</v>
      </c>
      <c r="BP16" s="55">
        <v>0</v>
      </c>
      <c r="BQ16" s="55" t="s">
        <v>281</v>
      </c>
      <c r="BS16" s="55">
        <v>3</v>
      </c>
      <c r="BX16" s="55" t="s">
        <v>260</v>
      </c>
      <c r="BY16" s="55" t="s">
        <v>281</v>
      </c>
      <c r="BZ16" s="55">
        <v>68112.23</v>
      </c>
      <c r="CA16" s="55" t="e">
        <v>#N/A</v>
      </c>
    </row>
    <row r="17" spans="1:79" ht="39" x14ac:dyDescent="0.25">
      <c r="A17" s="19" t="s">
        <v>255</v>
      </c>
      <c r="B17" s="61" t="s">
        <v>256</v>
      </c>
      <c r="C17" s="55" t="s">
        <v>276</v>
      </c>
      <c r="D17" s="55" t="s">
        <v>336</v>
      </c>
      <c r="E17" s="55" t="s">
        <v>129</v>
      </c>
      <c r="F17" s="55" t="s">
        <v>173</v>
      </c>
      <c r="G17" s="55">
        <v>20</v>
      </c>
      <c r="H17" s="55" t="s">
        <v>132</v>
      </c>
      <c r="I17" s="55" t="s">
        <v>260</v>
      </c>
      <c r="J17" s="55" t="s">
        <v>128</v>
      </c>
      <c r="K17" s="55" t="s">
        <v>241</v>
      </c>
      <c r="L17" s="55">
        <v>25</v>
      </c>
      <c r="M17" s="55" t="s">
        <v>134</v>
      </c>
      <c r="N17" s="55">
        <v>1</v>
      </c>
      <c r="O17" s="55">
        <v>95</v>
      </c>
      <c r="P17" s="55">
        <v>48</v>
      </c>
      <c r="Q17" s="55">
        <v>1095.48</v>
      </c>
      <c r="R17" s="55">
        <v>9</v>
      </c>
      <c r="S17" s="55" t="s">
        <v>250</v>
      </c>
      <c r="T17" s="55" t="s">
        <v>129</v>
      </c>
      <c r="U17" s="55" t="s">
        <v>150</v>
      </c>
      <c r="V17" s="55">
        <v>27</v>
      </c>
      <c r="W17" s="55" t="s">
        <v>134</v>
      </c>
      <c r="X17" s="55">
        <v>1</v>
      </c>
      <c r="Y17" s="55">
        <v>151</v>
      </c>
      <c r="Z17" s="55">
        <v>102</v>
      </c>
      <c r="AA17" s="55">
        <v>1152.02</v>
      </c>
      <c r="AB17" s="55">
        <v>10</v>
      </c>
      <c r="AC17" s="55" t="s">
        <v>248</v>
      </c>
      <c r="AD17" s="55" t="s">
        <v>128</v>
      </c>
      <c r="AE17" s="55" t="s">
        <v>143</v>
      </c>
      <c r="AF17" s="55">
        <v>25</v>
      </c>
      <c r="AG17" s="55" t="s">
        <v>132</v>
      </c>
      <c r="AH17" s="55" t="s">
        <v>258</v>
      </c>
      <c r="AI17" s="55" t="s">
        <v>129</v>
      </c>
      <c r="AJ17" s="55" t="s">
        <v>175</v>
      </c>
      <c r="AK17" s="55">
        <v>25</v>
      </c>
      <c r="AL17" s="55" t="s">
        <v>132</v>
      </c>
      <c r="AM17" s="55">
        <v>3</v>
      </c>
      <c r="AN17" s="55">
        <v>210</v>
      </c>
      <c r="AO17" s="55">
        <v>259</v>
      </c>
      <c r="AP17" s="55">
        <v>3210.259</v>
      </c>
      <c r="AQ17" s="55">
        <v>4</v>
      </c>
      <c r="AS17" s="55">
        <v>20</v>
      </c>
      <c r="AT17" s="55">
        <v>25</v>
      </c>
      <c r="AU17" s="55">
        <v>27</v>
      </c>
      <c r="AV17" s="55">
        <v>25</v>
      </c>
      <c r="AW17" s="55">
        <v>25</v>
      </c>
      <c r="AX17" s="55">
        <v>75</v>
      </c>
      <c r="AY17" s="55">
        <v>122</v>
      </c>
      <c r="AZ17" s="55">
        <v>25</v>
      </c>
      <c r="BA17" s="55">
        <v>75122.25</v>
      </c>
      <c r="BB17" s="55" t="e">
        <v>#N/A</v>
      </c>
      <c r="BD17" s="96" t="s">
        <v>256</v>
      </c>
      <c r="BE17" s="96" t="s">
        <v>336</v>
      </c>
      <c r="BF17" s="96" t="s">
        <v>173</v>
      </c>
      <c r="BG17" s="96" t="s">
        <v>260</v>
      </c>
      <c r="BH17" s="96" t="s">
        <v>241</v>
      </c>
      <c r="BI17" s="96" t="s">
        <v>250</v>
      </c>
      <c r="BJ17" s="96" t="s">
        <v>150</v>
      </c>
      <c r="BK17" s="96" t="s">
        <v>248</v>
      </c>
      <c r="BL17" s="96" t="s">
        <v>143</v>
      </c>
      <c r="BM17" s="96" t="s">
        <v>258</v>
      </c>
      <c r="BN17" s="96" t="s">
        <v>175</v>
      </c>
      <c r="BP17" s="55" t="s">
        <v>256</v>
      </c>
      <c r="BQ17" s="55" t="s">
        <v>276</v>
      </c>
      <c r="BR17" s="61">
        <v>9</v>
      </c>
      <c r="BS17" s="55">
        <v>4.5</v>
      </c>
      <c r="BT17" s="55">
        <v>9</v>
      </c>
      <c r="BU17" s="55">
        <v>4.5</v>
      </c>
      <c r="BV17" s="55" t="s">
        <v>506</v>
      </c>
      <c r="BX17" s="55" t="s">
        <v>256</v>
      </c>
      <c r="BY17" s="55" t="s">
        <v>276</v>
      </c>
      <c r="BZ17" s="55">
        <v>75122.25</v>
      </c>
      <c r="CA17" s="55" t="e">
        <v>#N/A</v>
      </c>
    </row>
    <row r="18" spans="1:79" x14ac:dyDescent="0.25">
      <c r="A18" s="19"/>
      <c r="B18" s="61"/>
      <c r="C18" s="55" t="s">
        <v>277</v>
      </c>
      <c r="G18" s="55">
        <v>23</v>
      </c>
      <c r="L18" s="55">
        <v>27</v>
      </c>
      <c r="V18" s="55">
        <v>29</v>
      </c>
      <c r="AF18" s="55">
        <v>29</v>
      </c>
      <c r="AK18" s="55">
        <v>29</v>
      </c>
      <c r="AS18" s="55">
        <v>23</v>
      </c>
      <c r="AT18" s="55">
        <v>27</v>
      </c>
      <c r="AU18" s="55">
        <v>29</v>
      </c>
      <c r="AV18" s="55">
        <v>29</v>
      </c>
      <c r="AW18" s="55">
        <v>29</v>
      </c>
      <c r="AX18" s="55">
        <v>85</v>
      </c>
      <c r="AY18" s="55">
        <v>137</v>
      </c>
      <c r="AZ18" s="55">
        <v>29</v>
      </c>
      <c r="BA18" s="55">
        <v>85137.29</v>
      </c>
      <c r="BB18" s="55" t="e">
        <v>#N/A</v>
      </c>
      <c r="BD18" s="96">
        <v>0</v>
      </c>
      <c r="BE18" s="96">
        <v>0</v>
      </c>
      <c r="BF18" s="96">
        <v>0</v>
      </c>
      <c r="BG18" s="96">
        <v>0</v>
      </c>
      <c r="BH18" s="96">
        <v>0</v>
      </c>
      <c r="BI18" s="96">
        <v>0</v>
      </c>
      <c r="BJ18" s="96">
        <v>0</v>
      </c>
      <c r="BK18" s="96">
        <v>0</v>
      </c>
      <c r="BL18" s="96">
        <v>0</v>
      </c>
      <c r="BM18" s="96">
        <v>0</v>
      </c>
      <c r="BN18" s="96">
        <v>0</v>
      </c>
      <c r="BP18" s="55">
        <v>0</v>
      </c>
      <c r="BQ18" s="55" t="s">
        <v>277</v>
      </c>
      <c r="BS18" s="55">
        <v>4.5</v>
      </c>
      <c r="BU18" s="55">
        <v>4.5</v>
      </c>
      <c r="BX18" s="55" t="s">
        <v>256</v>
      </c>
      <c r="BY18" s="55" t="s">
        <v>277</v>
      </c>
      <c r="BZ18" s="55">
        <v>85137.29</v>
      </c>
      <c r="CA18" s="55" t="e">
        <v>#N/A</v>
      </c>
    </row>
    <row r="19" spans="1:79" ht="39" x14ac:dyDescent="0.25">
      <c r="A19" s="19" t="s">
        <v>261</v>
      </c>
      <c r="B19" s="61" t="s">
        <v>262</v>
      </c>
      <c r="C19" s="55" t="s">
        <v>282</v>
      </c>
      <c r="D19" s="55" t="s">
        <v>264</v>
      </c>
      <c r="E19" s="55" t="s">
        <v>129</v>
      </c>
      <c r="F19" s="55" t="s">
        <v>175</v>
      </c>
      <c r="G19" s="55">
        <v>30</v>
      </c>
      <c r="H19" s="55" t="s">
        <v>132</v>
      </c>
      <c r="I19" s="55" t="s">
        <v>336</v>
      </c>
      <c r="J19" s="55" t="s">
        <v>128</v>
      </c>
      <c r="K19" s="55" t="s">
        <v>140</v>
      </c>
      <c r="L19" s="55">
        <v>25</v>
      </c>
      <c r="M19" s="55" t="s">
        <v>134</v>
      </c>
      <c r="N19" s="55">
        <v>1</v>
      </c>
      <c r="O19" s="55">
        <v>105</v>
      </c>
      <c r="P19" s="55">
        <v>52</v>
      </c>
      <c r="Q19" s="55">
        <v>1105.52</v>
      </c>
      <c r="R19" s="55">
        <v>4</v>
      </c>
      <c r="S19" s="55" t="s">
        <v>252</v>
      </c>
      <c r="T19" s="55" t="s">
        <v>128</v>
      </c>
      <c r="U19" s="55" t="s">
        <v>338</v>
      </c>
      <c r="V19" s="55">
        <v>28</v>
      </c>
      <c r="W19" s="55" t="s">
        <v>134</v>
      </c>
      <c r="X19" s="55">
        <v>1</v>
      </c>
      <c r="Y19" s="55">
        <v>160</v>
      </c>
      <c r="Z19" s="55">
        <v>107</v>
      </c>
      <c r="AA19" s="55">
        <v>1161.07</v>
      </c>
      <c r="AB19" s="55">
        <v>7</v>
      </c>
      <c r="AC19" s="55" t="s">
        <v>260</v>
      </c>
      <c r="AD19" s="55" t="s">
        <v>129</v>
      </c>
      <c r="AE19" s="55" t="s">
        <v>173</v>
      </c>
      <c r="AF19" s="55">
        <v>21</v>
      </c>
      <c r="AG19" s="55" t="s">
        <v>132</v>
      </c>
      <c r="AH19" s="55" t="s">
        <v>337</v>
      </c>
      <c r="AI19" s="55" t="s">
        <v>128</v>
      </c>
      <c r="AJ19" s="55" t="s">
        <v>143</v>
      </c>
      <c r="AK19" s="55">
        <v>25</v>
      </c>
      <c r="AL19" s="55" t="s">
        <v>134</v>
      </c>
      <c r="AM19" s="55">
        <v>2</v>
      </c>
      <c r="AN19" s="55">
        <v>205</v>
      </c>
      <c r="AO19" s="55">
        <v>256</v>
      </c>
      <c r="AP19" s="55">
        <v>2205.2559999999999</v>
      </c>
      <c r="AQ19" s="55">
        <v>7</v>
      </c>
      <c r="AS19" s="55">
        <v>30</v>
      </c>
      <c r="AT19" s="55">
        <v>25</v>
      </c>
      <c r="AU19" s="55">
        <v>28</v>
      </c>
      <c r="AV19" s="55">
        <v>21</v>
      </c>
      <c r="AW19" s="55">
        <v>25</v>
      </c>
      <c r="AX19" s="55">
        <v>78</v>
      </c>
      <c r="AY19" s="55">
        <v>129</v>
      </c>
      <c r="AZ19" s="55">
        <v>25</v>
      </c>
      <c r="BA19" s="55">
        <v>78129.25</v>
      </c>
      <c r="BB19" s="55" t="e">
        <v>#N/A</v>
      </c>
      <c r="BD19" s="96" t="s">
        <v>262</v>
      </c>
      <c r="BE19" s="96" t="s">
        <v>264</v>
      </c>
      <c r="BF19" s="96" t="s">
        <v>175</v>
      </c>
      <c r="BG19" s="96" t="s">
        <v>336</v>
      </c>
      <c r="BH19" s="96" t="s">
        <v>140</v>
      </c>
      <c r="BI19" s="96" t="s">
        <v>252</v>
      </c>
      <c r="BJ19" s="96" t="s">
        <v>338</v>
      </c>
      <c r="BK19" s="96" t="s">
        <v>260</v>
      </c>
      <c r="BL19" s="96" t="s">
        <v>173</v>
      </c>
      <c r="BM19" s="96" t="s">
        <v>337</v>
      </c>
      <c r="BN19" s="96" t="s">
        <v>143</v>
      </c>
      <c r="BP19" s="55" t="s">
        <v>262</v>
      </c>
      <c r="BQ19" s="55" t="s">
        <v>282</v>
      </c>
      <c r="BR19" s="61">
        <v>6</v>
      </c>
      <c r="BS19" s="55">
        <v>3</v>
      </c>
      <c r="BX19" s="55" t="s">
        <v>262</v>
      </c>
      <c r="BY19" s="55" t="s">
        <v>282</v>
      </c>
      <c r="BZ19" s="55">
        <v>78129.25</v>
      </c>
      <c r="CA19" s="55" t="e">
        <v>#N/A</v>
      </c>
    </row>
    <row r="20" spans="1:79" x14ac:dyDescent="0.25">
      <c r="A20" s="19"/>
      <c r="B20" s="61"/>
      <c r="C20" s="55" t="s">
        <v>283</v>
      </c>
      <c r="G20" s="55">
        <v>23</v>
      </c>
      <c r="L20" s="55">
        <v>27</v>
      </c>
      <c r="V20" s="55">
        <v>27</v>
      </c>
      <c r="AF20" s="55">
        <v>22</v>
      </c>
      <c r="AK20" s="55">
        <v>28</v>
      </c>
      <c r="AS20" s="55">
        <v>23</v>
      </c>
      <c r="AT20" s="55">
        <v>27</v>
      </c>
      <c r="AU20" s="55">
        <v>27</v>
      </c>
      <c r="AV20" s="55">
        <v>22</v>
      </c>
      <c r="AW20" s="55">
        <v>28</v>
      </c>
      <c r="AX20" s="55">
        <v>77</v>
      </c>
      <c r="AY20" s="55">
        <v>127</v>
      </c>
      <c r="AZ20" s="55">
        <v>27</v>
      </c>
      <c r="BA20" s="55">
        <v>77127.27</v>
      </c>
      <c r="BB20" s="55" t="e">
        <v>#N/A</v>
      </c>
      <c r="BD20" s="96">
        <v>0</v>
      </c>
      <c r="BE20" s="96">
        <v>0</v>
      </c>
      <c r="BF20" s="96">
        <v>0</v>
      </c>
      <c r="BG20" s="96">
        <v>0</v>
      </c>
      <c r="BH20" s="96">
        <v>0</v>
      </c>
      <c r="BI20" s="96">
        <v>0</v>
      </c>
      <c r="BJ20" s="96">
        <v>0</v>
      </c>
      <c r="BK20" s="96">
        <v>0</v>
      </c>
      <c r="BL20" s="96">
        <v>0</v>
      </c>
      <c r="BM20" s="96">
        <v>0</v>
      </c>
      <c r="BN20" s="96">
        <v>0</v>
      </c>
      <c r="BP20" s="55">
        <v>0</v>
      </c>
      <c r="BQ20" s="55" t="s">
        <v>283</v>
      </c>
      <c r="BS20" s="55">
        <v>3</v>
      </c>
      <c r="BX20" s="55" t="s">
        <v>262</v>
      </c>
      <c r="BY20" s="55" t="s">
        <v>283</v>
      </c>
      <c r="BZ20" s="55">
        <v>77127.27</v>
      </c>
      <c r="CA20" s="55" t="e">
        <v>#N/A</v>
      </c>
    </row>
    <row r="21" spans="1:79" ht="39" x14ac:dyDescent="0.25">
      <c r="A21" s="19" t="s">
        <v>245</v>
      </c>
      <c r="B21" s="61" t="s">
        <v>246</v>
      </c>
      <c r="C21" s="55" t="s">
        <v>265</v>
      </c>
      <c r="D21" s="55" t="s">
        <v>256</v>
      </c>
      <c r="E21" s="55" t="s">
        <v>128</v>
      </c>
      <c r="F21" s="55" t="s">
        <v>173</v>
      </c>
      <c r="G21" s="55">
        <v>21</v>
      </c>
      <c r="H21" s="55" t="s">
        <v>134</v>
      </c>
      <c r="I21" s="55" t="s">
        <v>262</v>
      </c>
      <c r="J21" s="55" t="s">
        <v>129</v>
      </c>
      <c r="K21" s="55" t="s">
        <v>140</v>
      </c>
      <c r="L21" s="55">
        <v>28</v>
      </c>
      <c r="M21" s="55" t="s">
        <v>132</v>
      </c>
      <c r="N21" s="55">
        <v>1</v>
      </c>
      <c r="O21" s="55">
        <v>99</v>
      </c>
      <c r="P21" s="55">
        <v>50</v>
      </c>
      <c r="Q21" s="55">
        <v>1099.5</v>
      </c>
      <c r="R21" s="55">
        <v>7</v>
      </c>
      <c r="S21" s="55" t="s">
        <v>248</v>
      </c>
      <c r="T21" s="55" t="s">
        <v>129</v>
      </c>
      <c r="U21" s="55" t="s">
        <v>136</v>
      </c>
      <c r="V21" s="55">
        <v>28</v>
      </c>
      <c r="W21" s="55" t="s">
        <v>134</v>
      </c>
      <c r="X21" s="55">
        <v>1</v>
      </c>
      <c r="Y21" s="55">
        <v>153</v>
      </c>
      <c r="Z21" s="55">
        <v>104</v>
      </c>
      <c r="AA21" s="55">
        <v>1154.04</v>
      </c>
      <c r="AB21" s="55">
        <v>8</v>
      </c>
      <c r="AC21" s="55" t="s">
        <v>337</v>
      </c>
      <c r="AD21" s="55" t="s">
        <v>128</v>
      </c>
      <c r="AE21" s="55" t="s">
        <v>145</v>
      </c>
      <c r="AF21" s="55">
        <v>27</v>
      </c>
      <c r="AG21" s="55" t="s">
        <v>134</v>
      </c>
      <c r="AH21" s="55" t="s">
        <v>264</v>
      </c>
      <c r="AI21" s="55" t="s">
        <v>129</v>
      </c>
      <c r="AJ21" s="55" t="s">
        <v>338</v>
      </c>
      <c r="AK21" s="55">
        <v>29</v>
      </c>
      <c r="AL21" s="55" t="s">
        <v>132</v>
      </c>
      <c r="AM21" s="55">
        <v>2</v>
      </c>
      <c r="AN21" s="55">
        <v>212</v>
      </c>
      <c r="AO21" s="55">
        <v>262</v>
      </c>
      <c r="AP21" s="55">
        <v>2212.2620000000002</v>
      </c>
      <c r="AQ21" s="55">
        <v>6</v>
      </c>
      <c r="AS21" s="55">
        <v>21</v>
      </c>
      <c r="AT21" s="55">
        <v>28</v>
      </c>
      <c r="AU21" s="55">
        <v>28</v>
      </c>
      <c r="AV21" s="55">
        <v>27</v>
      </c>
      <c r="AW21" s="55">
        <v>29</v>
      </c>
      <c r="AX21" s="55">
        <v>83</v>
      </c>
      <c r="AY21" s="55">
        <v>133</v>
      </c>
      <c r="AZ21" s="55">
        <v>28</v>
      </c>
      <c r="BA21" s="55">
        <v>83133.279999999999</v>
      </c>
      <c r="BB21" s="55">
        <v>4</v>
      </c>
      <c r="BD21" s="96" t="s">
        <v>246</v>
      </c>
      <c r="BE21" s="96" t="s">
        <v>256</v>
      </c>
      <c r="BF21" s="96" t="s">
        <v>173</v>
      </c>
      <c r="BG21" s="96" t="s">
        <v>262</v>
      </c>
      <c r="BH21" s="96" t="s">
        <v>140</v>
      </c>
      <c r="BI21" s="96" t="s">
        <v>248</v>
      </c>
      <c r="BJ21" s="96" t="s">
        <v>136</v>
      </c>
      <c r="BK21" s="96" t="s">
        <v>337</v>
      </c>
      <c r="BL21" s="96" t="s">
        <v>145</v>
      </c>
      <c r="BM21" s="96" t="s">
        <v>264</v>
      </c>
      <c r="BN21" s="96" t="s">
        <v>338</v>
      </c>
      <c r="BP21" s="55" t="s">
        <v>246</v>
      </c>
      <c r="BQ21" s="55" t="s">
        <v>265</v>
      </c>
      <c r="BR21" s="61">
        <v>6</v>
      </c>
      <c r="BS21" s="55">
        <v>3</v>
      </c>
      <c r="BX21" s="55" t="s">
        <v>246</v>
      </c>
      <c r="BY21" s="55" t="s">
        <v>265</v>
      </c>
      <c r="BZ21" s="55">
        <v>83133.279999999999</v>
      </c>
      <c r="CA21" s="55">
        <v>4</v>
      </c>
    </row>
    <row r="22" spans="1:79" x14ac:dyDescent="0.25">
      <c r="A22" s="19"/>
      <c r="B22" s="61"/>
      <c r="C22" s="55" t="s">
        <v>266</v>
      </c>
      <c r="G22" s="55">
        <v>24</v>
      </c>
      <c r="L22" s="55">
        <v>26</v>
      </c>
      <c r="V22" s="55">
        <v>26</v>
      </c>
      <c r="AF22" s="55">
        <v>27</v>
      </c>
      <c r="AK22" s="55">
        <v>26</v>
      </c>
      <c r="AS22" s="55">
        <v>24</v>
      </c>
      <c r="AT22" s="55">
        <v>26</v>
      </c>
      <c r="AU22" s="55">
        <v>26</v>
      </c>
      <c r="AV22" s="55">
        <v>27</v>
      </c>
      <c r="AW22" s="55">
        <v>26</v>
      </c>
      <c r="AX22" s="55">
        <v>78</v>
      </c>
      <c r="AY22" s="55">
        <v>129</v>
      </c>
      <c r="AZ22" s="55">
        <v>26</v>
      </c>
      <c r="BA22" s="55">
        <v>78129.259999999995</v>
      </c>
      <c r="BB22" s="55">
        <v>8</v>
      </c>
      <c r="BD22" s="96">
        <v>0</v>
      </c>
      <c r="BE22" s="96">
        <v>0</v>
      </c>
      <c r="BF22" s="96">
        <v>0</v>
      </c>
      <c r="BG22" s="96">
        <v>0</v>
      </c>
      <c r="BH22" s="96">
        <v>0</v>
      </c>
      <c r="BI22" s="96">
        <v>0</v>
      </c>
      <c r="BJ22" s="96">
        <v>0</v>
      </c>
      <c r="BK22" s="96">
        <v>0</v>
      </c>
      <c r="BL22" s="96">
        <v>0</v>
      </c>
      <c r="BM22" s="96">
        <v>0</v>
      </c>
      <c r="BN22" s="96">
        <v>0</v>
      </c>
      <c r="BP22" s="55">
        <v>0</v>
      </c>
      <c r="BQ22" s="55" t="s">
        <v>266</v>
      </c>
      <c r="BS22" s="55">
        <v>3</v>
      </c>
      <c r="BX22" s="55" t="s">
        <v>246</v>
      </c>
      <c r="BY22" s="55" t="s">
        <v>266</v>
      </c>
      <c r="BZ22" s="55">
        <v>78129.259999999995</v>
      </c>
      <c r="CA22" s="55">
        <v>8</v>
      </c>
    </row>
    <row r="23" spans="1:79" ht="39" x14ac:dyDescent="0.25">
      <c r="A23" s="19" t="s">
        <v>247</v>
      </c>
      <c r="B23" s="61" t="s">
        <v>248</v>
      </c>
      <c r="C23" s="55" t="s">
        <v>267</v>
      </c>
      <c r="D23" s="55" t="s">
        <v>250</v>
      </c>
      <c r="E23" s="55" t="s">
        <v>129</v>
      </c>
      <c r="F23" s="55" t="s">
        <v>244</v>
      </c>
      <c r="G23" s="55">
        <v>25</v>
      </c>
      <c r="H23" s="55" t="s">
        <v>132</v>
      </c>
      <c r="I23" s="55" t="s">
        <v>264</v>
      </c>
      <c r="J23" s="55" t="s">
        <v>128</v>
      </c>
      <c r="K23" s="55" t="s">
        <v>144</v>
      </c>
      <c r="L23" s="55">
        <v>30</v>
      </c>
      <c r="M23" s="55" t="s">
        <v>132</v>
      </c>
      <c r="N23" s="55">
        <v>2</v>
      </c>
      <c r="O23" s="55">
        <v>111</v>
      </c>
      <c r="P23" s="55">
        <v>56</v>
      </c>
      <c r="Q23" s="55">
        <v>2111.56</v>
      </c>
      <c r="R23" s="55">
        <v>1</v>
      </c>
      <c r="S23" s="55" t="s">
        <v>336</v>
      </c>
      <c r="T23" s="55" t="s">
        <v>128</v>
      </c>
      <c r="U23" s="55" t="s">
        <v>136</v>
      </c>
      <c r="V23" s="55">
        <v>27</v>
      </c>
      <c r="W23" s="55" t="s">
        <v>132</v>
      </c>
      <c r="X23" s="55">
        <v>3</v>
      </c>
      <c r="Y23" s="55">
        <v>167</v>
      </c>
      <c r="Z23" s="55">
        <v>112</v>
      </c>
      <c r="AA23" s="55">
        <v>3168.12</v>
      </c>
      <c r="AB23" s="55">
        <v>1</v>
      </c>
      <c r="AC23" s="55" t="s">
        <v>256</v>
      </c>
      <c r="AD23" s="55" t="s">
        <v>129</v>
      </c>
      <c r="AE23" s="55" t="s">
        <v>143</v>
      </c>
      <c r="AF23" s="55">
        <v>27</v>
      </c>
      <c r="AG23" s="55" t="s">
        <v>134</v>
      </c>
      <c r="AH23" s="55" t="s">
        <v>252</v>
      </c>
      <c r="AI23" s="55" t="s">
        <v>129</v>
      </c>
      <c r="AJ23" s="55" t="s">
        <v>145</v>
      </c>
      <c r="AK23" s="55">
        <v>29</v>
      </c>
      <c r="AL23" s="55" t="s">
        <v>132</v>
      </c>
      <c r="AM23" s="55">
        <v>4</v>
      </c>
      <c r="AN23" s="55">
        <v>225</v>
      </c>
      <c r="AO23" s="55">
        <v>280</v>
      </c>
      <c r="AP23" s="55">
        <v>4225.28</v>
      </c>
      <c r="AQ23" s="55">
        <v>1</v>
      </c>
      <c r="AS23" s="55">
        <v>25</v>
      </c>
      <c r="AT23" s="55">
        <v>30</v>
      </c>
      <c r="AU23" s="55">
        <v>27</v>
      </c>
      <c r="AV23" s="55">
        <v>27</v>
      </c>
      <c r="AW23" s="55">
        <v>29</v>
      </c>
      <c r="AX23" s="55">
        <v>83</v>
      </c>
      <c r="AY23" s="55">
        <v>138</v>
      </c>
      <c r="AZ23" s="55">
        <v>27</v>
      </c>
      <c r="BA23" s="55">
        <v>83138.27</v>
      </c>
      <c r="BB23" s="55">
        <v>3</v>
      </c>
      <c r="BD23" s="96" t="s">
        <v>248</v>
      </c>
      <c r="BE23" s="96" t="s">
        <v>250</v>
      </c>
      <c r="BF23" s="96" t="s">
        <v>244</v>
      </c>
      <c r="BG23" s="96" t="s">
        <v>264</v>
      </c>
      <c r="BH23" s="96" t="s">
        <v>144</v>
      </c>
      <c r="BI23" s="96" t="s">
        <v>336</v>
      </c>
      <c r="BJ23" s="96" t="s">
        <v>136</v>
      </c>
      <c r="BK23" s="96" t="s">
        <v>256</v>
      </c>
      <c r="BL23" s="96" t="s">
        <v>143</v>
      </c>
      <c r="BM23" s="96" t="s">
        <v>252</v>
      </c>
      <c r="BN23" s="96" t="s">
        <v>145</v>
      </c>
      <c r="BP23" s="55" t="s">
        <v>248</v>
      </c>
      <c r="BQ23" s="55" t="s">
        <v>267</v>
      </c>
      <c r="BR23" s="61">
        <v>12</v>
      </c>
      <c r="BS23" s="55">
        <v>6</v>
      </c>
      <c r="BT23" s="55">
        <v>15</v>
      </c>
      <c r="BU23" s="55">
        <v>7.5</v>
      </c>
      <c r="BV23" s="55" t="s">
        <v>507</v>
      </c>
      <c r="BX23" s="55" t="s">
        <v>248</v>
      </c>
      <c r="BY23" s="55" t="s">
        <v>267</v>
      </c>
      <c r="BZ23" s="55">
        <v>83138.27</v>
      </c>
      <c r="CA23" s="55">
        <v>3</v>
      </c>
    </row>
    <row r="24" spans="1:79" x14ac:dyDescent="0.25">
      <c r="A24" s="19"/>
      <c r="B24" s="61"/>
      <c r="C24" s="55" t="s">
        <v>268</v>
      </c>
      <c r="G24" s="55">
        <v>26</v>
      </c>
      <c r="L24" s="55">
        <v>30</v>
      </c>
      <c r="V24" s="55">
        <v>29</v>
      </c>
      <c r="AF24" s="55">
        <v>28</v>
      </c>
      <c r="AK24" s="55">
        <v>29</v>
      </c>
      <c r="AS24" s="55">
        <v>26</v>
      </c>
      <c r="AT24" s="55">
        <v>30</v>
      </c>
      <c r="AU24" s="55">
        <v>29</v>
      </c>
      <c r="AV24" s="55">
        <v>28</v>
      </c>
      <c r="AW24" s="55">
        <v>29</v>
      </c>
      <c r="AX24" s="55">
        <v>86</v>
      </c>
      <c r="AY24" s="55">
        <v>142</v>
      </c>
      <c r="AZ24" s="55">
        <v>29</v>
      </c>
      <c r="BA24" s="55">
        <v>86142.29</v>
      </c>
      <c r="BB24" s="55">
        <v>1</v>
      </c>
      <c r="BD24" s="96">
        <v>0</v>
      </c>
      <c r="BE24" s="96">
        <v>0</v>
      </c>
      <c r="BF24" s="96">
        <v>0</v>
      </c>
      <c r="BG24" s="96">
        <v>0</v>
      </c>
      <c r="BH24" s="96">
        <v>0</v>
      </c>
      <c r="BI24" s="96">
        <v>0</v>
      </c>
      <c r="BJ24" s="96">
        <v>0</v>
      </c>
      <c r="BK24" s="96">
        <v>0</v>
      </c>
      <c r="BL24" s="96">
        <v>0</v>
      </c>
      <c r="BM24" s="96">
        <v>0</v>
      </c>
      <c r="BN24" s="96">
        <v>0</v>
      </c>
      <c r="BP24" s="55">
        <v>0</v>
      </c>
      <c r="BQ24" s="55" t="s">
        <v>268</v>
      </c>
      <c r="BS24" s="55">
        <v>6</v>
      </c>
      <c r="BU24" s="55">
        <v>7.5</v>
      </c>
      <c r="BX24" s="55" t="s">
        <v>248</v>
      </c>
      <c r="BY24" s="55" t="s">
        <v>268</v>
      </c>
      <c r="BZ24" s="55">
        <v>86142.29</v>
      </c>
      <c r="CA24" s="55">
        <v>1</v>
      </c>
    </row>
    <row r="25" spans="1:79" ht="26.25" x14ac:dyDescent="0.25">
      <c r="A25" s="19" t="s">
        <v>253</v>
      </c>
      <c r="B25" s="61" t="s">
        <v>254</v>
      </c>
      <c r="C25" s="55" t="s">
        <v>273</v>
      </c>
      <c r="D25" s="55" t="s">
        <v>258</v>
      </c>
      <c r="E25" s="55" t="s">
        <v>129</v>
      </c>
      <c r="F25" s="55" t="s">
        <v>338</v>
      </c>
      <c r="G25" s="55">
        <v>28</v>
      </c>
      <c r="H25" s="55" t="s">
        <v>132</v>
      </c>
      <c r="I25" s="55" t="s">
        <v>250</v>
      </c>
      <c r="J25" s="55" t="s">
        <v>128</v>
      </c>
      <c r="K25" s="55" t="s">
        <v>335</v>
      </c>
      <c r="L25" s="55">
        <v>28</v>
      </c>
      <c r="M25" s="55" t="s">
        <v>134</v>
      </c>
      <c r="N25" s="55">
        <v>1</v>
      </c>
      <c r="O25" s="55">
        <v>106</v>
      </c>
      <c r="P25" s="55">
        <v>54</v>
      </c>
      <c r="Q25" s="55">
        <v>1106.54</v>
      </c>
      <c r="R25" s="55">
        <v>3</v>
      </c>
      <c r="S25" s="55" t="s">
        <v>130</v>
      </c>
      <c r="V25" s="97">
        <v>28.5</v>
      </c>
      <c r="W25" s="55" t="s">
        <v>132</v>
      </c>
      <c r="X25" s="55">
        <v>2</v>
      </c>
      <c r="Y25" s="55">
        <v>160.75</v>
      </c>
      <c r="Z25" s="55">
        <v>108.25</v>
      </c>
      <c r="AA25" s="55">
        <v>2161.8325</v>
      </c>
      <c r="AB25" s="55">
        <v>3</v>
      </c>
      <c r="AC25" s="55" t="s">
        <v>336</v>
      </c>
      <c r="AD25" s="55" t="s">
        <v>129</v>
      </c>
      <c r="AE25" s="55" t="s">
        <v>145</v>
      </c>
      <c r="AF25" s="55">
        <v>29</v>
      </c>
      <c r="AG25" s="55" t="s">
        <v>132</v>
      </c>
      <c r="AH25" s="55" t="s">
        <v>262</v>
      </c>
      <c r="AI25" s="55" t="s">
        <v>129</v>
      </c>
      <c r="AJ25" s="55" t="s">
        <v>143</v>
      </c>
      <c r="AK25" s="55">
        <v>29</v>
      </c>
      <c r="AL25" s="55" t="s">
        <v>132</v>
      </c>
      <c r="AM25" s="55">
        <v>4</v>
      </c>
      <c r="AN25" s="55">
        <v>220.75</v>
      </c>
      <c r="AO25" s="55">
        <v>273.75</v>
      </c>
      <c r="AP25" s="55">
        <v>4221.0237500000003</v>
      </c>
      <c r="AQ25" s="55">
        <v>3</v>
      </c>
      <c r="AS25" s="55">
        <v>28</v>
      </c>
      <c r="AT25" s="55">
        <v>28</v>
      </c>
      <c r="AU25" s="55">
        <v>28.5</v>
      </c>
      <c r="AV25" s="55">
        <v>29</v>
      </c>
      <c r="AW25" s="55">
        <v>29</v>
      </c>
      <c r="AX25" s="55">
        <v>85.5</v>
      </c>
      <c r="AY25" s="55">
        <v>142.5</v>
      </c>
      <c r="AZ25" s="55">
        <v>28.5</v>
      </c>
      <c r="BA25" s="55">
        <v>85642.785000000003</v>
      </c>
      <c r="BB25" s="55">
        <v>2</v>
      </c>
      <c r="BD25" s="96" t="s">
        <v>254</v>
      </c>
      <c r="BE25" s="96" t="s">
        <v>258</v>
      </c>
      <c r="BF25" s="96" t="s">
        <v>338</v>
      </c>
      <c r="BG25" s="96" t="s">
        <v>250</v>
      </c>
      <c r="BH25" s="96" t="s">
        <v>335</v>
      </c>
      <c r="BI25" s="96" t="s">
        <v>130</v>
      </c>
      <c r="BJ25" s="96">
        <v>0</v>
      </c>
      <c r="BK25" s="96" t="s">
        <v>336</v>
      </c>
      <c r="BL25" s="96" t="s">
        <v>145</v>
      </c>
      <c r="BM25" s="96" t="s">
        <v>262</v>
      </c>
      <c r="BN25" s="96" t="s">
        <v>143</v>
      </c>
      <c r="BP25" s="55" t="s">
        <v>254</v>
      </c>
      <c r="BQ25" s="55" t="s">
        <v>273</v>
      </c>
      <c r="BR25" s="61">
        <v>12</v>
      </c>
      <c r="BS25" s="55">
        <v>6</v>
      </c>
      <c r="BT25" s="55">
        <v>9</v>
      </c>
      <c r="BU25" s="55">
        <v>4.5</v>
      </c>
      <c r="BV25" s="55" t="s">
        <v>506</v>
      </c>
      <c r="BX25" s="55" t="s">
        <v>254</v>
      </c>
      <c r="BY25" s="55" t="s">
        <v>273</v>
      </c>
      <c r="BZ25" s="55">
        <v>85642.785000000003</v>
      </c>
      <c r="CA25" s="55">
        <v>2</v>
      </c>
    </row>
    <row r="26" spans="1:79" x14ac:dyDescent="0.25">
      <c r="A26" s="19" t="s">
        <v>275</v>
      </c>
      <c r="B26" s="61"/>
      <c r="C26" s="55" t="s">
        <v>274</v>
      </c>
      <c r="G26" s="55">
        <v>26</v>
      </c>
      <c r="L26" s="55">
        <v>24</v>
      </c>
      <c r="V26" s="97">
        <v>26.25</v>
      </c>
      <c r="AF26" s="55">
        <v>28</v>
      </c>
      <c r="AK26" s="55">
        <v>27</v>
      </c>
      <c r="AS26" s="55">
        <v>26</v>
      </c>
      <c r="AT26" s="55">
        <v>24</v>
      </c>
      <c r="AU26" s="55">
        <v>26.25</v>
      </c>
      <c r="AV26" s="55">
        <v>28</v>
      </c>
      <c r="AW26" s="55">
        <v>27</v>
      </c>
      <c r="AX26" s="55">
        <v>79.25</v>
      </c>
      <c r="AY26" s="55">
        <v>131.25</v>
      </c>
      <c r="AZ26" s="55">
        <v>26.25</v>
      </c>
      <c r="BA26" s="55">
        <v>79381.512499999997</v>
      </c>
      <c r="BB26" s="55">
        <v>6</v>
      </c>
      <c r="BD26" s="96">
        <v>0</v>
      </c>
      <c r="BE26" s="96">
        <v>0</v>
      </c>
      <c r="BF26" s="96">
        <v>0</v>
      </c>
      <c r="BG26" s="96">
        <v>0</v>
      </c>
      <c r="BH26" s="96">
        <v>0</v>
      </c>
      <c r="BI26" s="96">
        <v>0</v>
      </c>
      <c r="BJ26" s="96">
        <v>0</v>
      </c>
      <c r="BK26" s="96">
        <v>0</v>
      </c>
      <c r="BL26" s="96">
        <v>0</v>
      </c>
      <c r="BM26" s="96">
        <v>0</v>
      </c>
      <c r="BN26" s="96">
        <v>0</v>
      </c>
      <c r="BP26" s="55">
        <v>0</v>
      </c>
      <c r="BQ26" s="55" t="s">
        <v>274</v>
      </c>
      <c r="BS26" s="55">
        <v>6</v>
      </c>
      <c r="BU26" s="55">
        <v>4.5</v>
      </c>
      <c r="BX26" s="55" t="s">
        <v>254</v>
      </c>
      <c r="BY26" s="55" t="s">
        <v>274</v>
      </c>
      <c r="BZ26" s="55">
        <v>79381.512499999997</v>
      </c>
      <c r="CA26" s="55">
        <v>6</v>
      </c>
    </row>
    <row r="27" spans="1:79" ht="26.25" x14ac:dyDescent="0.25">
      <c r="A27" s="19" t="s">
        <v>251</v>
      </c>
      <c r="B27" s="61" t="s">
        <v>252</v>
      </c>
      <c r="C27" s="55" t="s">
        <v>271</v>
      </c>
      <c r="D27" s="55" t="s">
        <v>260</v>
      </c>
      <c r="E27" s="55" t="s">
        <v>129</v>
      </c>
      <c r="F27" s="55" t="s">
        <v>335</v>
      </c>
      <c r="G27" s="55">
        <v>25</v>
      </c>
      <c r="H27" s="55" t="s">
        <v>132</v>
      </c>
      <c r="I27" s="55" t="s">
        <v>258</v>
      </c>
      <c r="J27" s="55" t="s">
        <v>128</v>
      </c>
      <c r="K27" s="55" t="s">
        <v>339</v>
      </c>
      <c r="L27" s="55">
        <v>27</v>
      </c>
      <c r="M27" s="55" t="s">
        <v>134</v>
      </c>
      <c r="N27" s="55">
        <v>1</v>
      </c>
      <c r="O27" s="55">
        <v>103</v>
      </c>
      <c r="P27" s="55">
        <v>51</v>
      </c>
      <c r="Q27" s="55">
        <v>1103.51</v>
      </c>
      <c r="R27" s="55">
        <v>6</v>
      </c>
      <c r="S27" s="55" t="s">
        <v>262</v>
      </c>
      <c r="T27" s="55" t="s">
        <v>129</v>
      </c>
      <c r="U27" s="55" t="s">
        <v>338</v>
      </c>
      <c r="V27" s="55">
        <v>28</v>
      </c>
      <c r="W27" s="55" t="s">
        <v>132</v>
      </c>
      <c r="X27" s="55">
        <v>2</v>
      </c>
      <c r="Y27" s="55">
        <v>160</v>
      </c>
      <c r="Z27" s="55">
        <v>106</v>
      </c>
      <c r="AA27" s="55">
        <v>2161.06</v>
      </c>
      <c r="AB27" s="55">
        <v>4</v>
      </c>
      <c r="AC27" s="55" t="s">
        <v>250</v>
      </c>
      <c r="AD27" s="55" t="s">
        <v>128</v>
      </c>
      <c r="AE27" s="55" t="s">
        <v>140</v>
      </c>
      <c r="AF27" s="55">
        <v>27</v>
      </c>
      <c r="AG27" s="55" t="s">
        <v>134</v>
      </c>
      <c r="AH27" s="55" t="s">
        <v>248</v>
      </c>
      <c r="AI27" s="55" t="s">
        <v>128</v>
      </c>
      <c r="AJ27" s="55" t="s">
        <v>145</v>
      </c>
      <c r="AK27" s="55">
        <v>27</v>
      </c>
      <c r="AL27" s="55" t="s">
        <v>134</v>
      </c>
      <c r="AM27" s="55">
        <v>2</v>
      </c>
      <c r="AN27" s="55">
        <v>212</v>
      </c>
      <c r="AO27" s="55">
        <v>266</v>
      </c>
      <c r="AP27" s="55">
        <v>2212.2660000000001</v>
      </c>
      <c r="AQ27" s="55">
        <v>5</v>
      </c>
      <c r="AS27" s="55">
        <v>25</v>
      </c>
      <c r="AT27" s="55">
        <v>27</v>
      </c>
      <c r="AU27" s="55">
        <v>28</v>
      </c>
      <c r="AV27" s="55">
        <v>27</v>
      </c>
      <c r="AW27" s="55">
        <v>27</v>
      </c>
      <c r="AX27" s="55">
        <v>81</v>
      </c>
      <c r="AY27" s="55">
        <v>134</v>
      </c>
      <c r="AZ27" s="55">
        <v>27</v>
      </c>
      <c r="BA27" s="55">
        <v>81134.27</v>
      </c>
      <c r="BB27" s="55">
        <v>5</v>
      </c>
      <c r="BD27" s="96" t="s">
        <v>252</v>
      </c>
      <c r="BE27" s="96" t="s">
        <v>260</v>
      </c>
      <c r="BF27" s="96" t="s">
        <v>335</v>
      </c>
      <c r="BG27" s="96" t="s">
        <v>258</v>
      </c>
      <c r="BH27" s="96" t="s">
        <v>339</v>
      </c>
      <c r="BI27" s="96" t="s">
        <v>262</v>
      </c>
      <c r="BJ27" s="96" t="s">
        <v>338</v>
      </c>
      <c r="BK27" s="96" t="s">
        <v>250</v>
      </c>
      <c r="BL27" s="96" t="s">
        <v>140</v>
      </c>
      <c r="BM27" s="96" t="s">
        <v>248</v>
      </c>
      <c r="BN27" s="96" t="s">
        <v>145</v>
      </c>
      <c r="BP27" s="55" t="s">
        <v>252</v>
      </c>
      <c r="BQ27" s="55" t="s">
        <v>271</v>
      </c>
      <c r="BR27" s="61">
        <v>6</v>
      </c>
      <c r="BS27" s="55">
        <v>3</v>
      </c>
      <c r="BX27" s="55" t="s">
        <v>252</v>
      </c>
      <c r="BY27" s="55" t="s">
        <v>271</v>
      </c>
      <c r="BZ27" s="55">
        <v>81134.27</v>
      </c>
      <c r="CA27" s="55">
        <v>5</v>
      </c>
    </row>
    <row r="28" spans="1:79" x14ac:dyDescent="0.25">
      <c r="A28" s="19"/>
      <c r="B28" s="61"/>
      <c r="C28" s="55" t="s">
        <v>272</v>
      </c>
      <c r="G28" s="55">
        <v>26</v>
      </c>
      <c r="L28" s="55">
        <v>25</v>
      </c>
      <c r="V28" s="55">
        <v>29</v>
      </c>
      <c r="AF28" s="55">
        <v>25</v>
      </c>
      <c r="AK28" s="55">
        <v>27</v>
      </c>
      <c r="AS28" s="55">
        <v>26</v>
      </c>
      <c r="AT28" s="55">
        <v>25</v>
      </c>
      <c r="AU28" s="55">
        <v>29</v>
      </c>
      <c r="AV28" s="55">
        <v>25</v>
      </c>
      <c r="AW28" s="55">
        <v>27</v>
      </c>
      <c r="AX28" s="55">
        <v>78</v>
      </c>
      <c r="AY28" s="55">
        <v>132</v>
      </c>
      <c r="AZ28" s="55">
        <v>26</v>
      </c>
      <c r="BA28" s="55">
        <v>78132.259999999995</v>
      </c>
      <c r="BB28" s="55">
        <v>7</v>
      </c>
      <c r="BD28" s="96">
        <v>0</v>
      </c>
      <c r="BE28" s="96">
        <v>0</v>
      </c>
      <c r="BF28" s="96">
        <v>0</v>
      </c>
      <c r="BG28" s="96">
        <v>0</v>
      </c>
      <c r="BH28" s="96">
        <v>0</v>
      </c>
      <c r="BI28" s="96">
        <v>0</v>
      </c>
      <c r="BJ28" s="96">
        <v>0</v>
      </c>
      <c r="BK28" s="96">
        <v>0</v>
      </c>
      <c r="BL28" s="96">
        <v>0</v>
      </c>
      <c r="BM28" s="96">
        <v>0</v>
      </c>
      <c r="BN28" s="96">
        <v>0</v>
      </c>
      <c r="BP28" s="55">
        <v>0</v>
      </c>
      <c r="BQ28" s="55" t="s">
        <v>272</v>
      </c>
      <c r="BS28" s="55">
        <v>3</v>
      </c>
      <c r="BX28" s="55" t="s">
        <v>252</v>
      </c>
      <c r="BY28" s="55" t="s">
        <v>272</v>
      </c>
      <c r="BZ28" s="55">
        <v>78132.259999999995</v>
      </c>
      <c r="CA28" s="55">
        <v>7</v>
      </c>
    </row>
    <row r="29" spans="1:79" x14ac:dyDescent="0.25">
      <c r="A29" s="26"/>
    </row>
    <row r="30" spans="1:79" x14ac:dyDescent="0.25">
      <c r="A30" s="2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</row>
    <row r="31" spans="1:79" x14ac:dyDescent="0.25">
      <c r="A31" s="26"/>
    </row>
    <row r="32" spans="1:79" x14ac:dyDescent="0.25">
      <c r="A32" s="2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</row>
    <row r="33" spans="1:66" x14ac:dyDescent="0.25">
      <c r="A33" s="26"/>
    </row>
    <row r="34" spans="1:66" x14ac:dyDescent="0.25">
      <c r="A34" s="2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</row>
    <row r="35" spans="1:66" x14ac:dyDescent="0.25">
      <c r="A35" s="26"/>
    </row>
    <row r="36" spans="1:66" x14ac:dyDescent="0.25">
      <c r="A36" s="2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</row>
    <row r="37" spans="1:66" x14ac:dyDescent="0.25">
      <c r="A37" s="26"/>
    </row>
    <row r="38" spans="1:66" x14ac:dyDescent="0.25">
      <c r="A38" s="2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</row>
    <row r="39" spans="1:66" x14ac:dyDescent="0.25">
      <c r="A39" s="26"/>
    </row>
    <row r="40" spans="1:66" x14ac:dyDescent="0.25">
      <c r="A40" s="2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</row>
    <row r="41" spans="1:66" x14ac:dyDescent="0.25">
      <c r="A41" s="26"/>
    </row>
    <row r="42" spans="1:66" x14ac:dyDescent="0.25">
      <c r="A42" s="2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</row>
    <row r="43" spans="1:66" x14ac:dyDescent="0.25">
      <c r="A43" s="26"/>
    </row>
    <row r="44" spans="1:66" x14ac:dyDescent="0.25">
      <c r="A44" s="2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</row>
  </sheetData>
  <mergeCells count="17">
    <mergeCell ref="D7:H7"/>
    <mergeCell ref="I7:M7"/>
    <mergeCell ref="R7:W7"/>
    <mergeCell ref="AB7:AG7"/>
    <mergeCell ref="AH7:AL7"/>
    <mergeCell ref="B1:C1"/>
    <mergeCell ref="B3:C3"/>
    <mergeCell ref="B4:C4"/>
    <mergeCell ref="AP4:AR4"/>
    <mergeCell ref="B5:C5"/>
    <mergeCell ref="AS7:BB7"/>
    <mergeCell ref="BD7:BN7"/>
    <mergeCell ref="BE8:BF8"/>
    <mergeCell ref="BG8:BH8"/>
    <mergeCell ref="BI8:BJ8"/>
    <mergeCell ref="BK8:BL8"/>
    <mergeCell ref="BM8:BN8"/>
  </mergeCells>
  <conditionalFormatting sqref="AQ5:AQ1048576">
    <cfRule type="cellIs" dxfId="70" priority="20" operator="lessThan">
      <formula>$AQ$5+1</formula>
    </cfRule>
  </conditionalFormatting>
  <conditionalFormatting sqref="AQ21">
    <cfRule type="cellIs" dxfId="69" priority="19" operator="lessThan">
      <formula>$AQ$5+1</formula>
    </cfRule>
  </conditionalFormatting>
  <conditionalFormatting sqref="AQ23">
    <cfRule type="cellIs" dxfId="68" priority="18" operator="lessThan">
      <formula>$AQ$5+1</formula>
    </cfRule>
  </conditionalFormatting>
  <conditionalFormatting sqref="AQ11">
    <cfRule type="cellIs" dxfId="67" priority="17" operator="lessThan">
      <formula>$AQ$5+1</formula>
    </cfRule>
  </conditionalFormatting>
  <conditionalFormatting sqref="AQ27">
    <cfRule type="cellIs" dxfId="66" priority="16" operator="lessThan">
      <formula>$AQ$5+1</formula>
    </cfRule>
  </conditionalFormatting>
  <conditionalFormatting sqref="AQ25">
    <cfRule type="cellIs" dxfId="65" priority="15" operator="lessThan">
      <formula>$AQ$5+1</formula>
    </cfRule>
  </conditionalFormatting>
  <conditionalFormatting sqref="AQ17">
    <cfRule type="cellIs" dxfId="64" priority="14" operator="lessThan">
      <formula>$AQ$5+1</formula>
    </cfRule>
  </conditionalFormatting>
  <conditionalFormatting sqref="AQ13">
    <cfRule type="cellIs" dxfId="63" priority="13" operator="lessThan">
      <formula>$AQ$5+1</formula>
    </cfRule>
  </conditionalFormatting>
  <conditionalFormatting sqref="AQ15">
    <cfRule type="cellIs" dxfId="62" priority="12" operator="lessThan">
      <formula>$AQ$5+1</formula>
    </cfRule>
  </conditionalFormatting>
  <conditionalFormatting sqref="AQ19">
    <cfRule type="cellIs" dxfId="61" priority="11" operator="lessThan">
      <formula>$AQ$5+1</formula>
    </cfRule>
  </conditionalFormatting>
  <conditionalFormatting sqref="AQ1:AQ3">
    <cfRule type="cellIs" dxfId="60" priority="10" operator="lessThan">
      <formula>$AQ$5+1</formula>
    </cfRule>
  </conditionalFormatting>
  <conditionalFormatting sqref="AQ11">
    <cfRule type="cellIs" dxfId="59" priority="9" operator="lessThan">
      <formula>$AQ$5+1</formula>
    </cfRule>
  </conditionalFormatting>
  <conditionalFormatting sqref="AQ13">
    <cfRule type="cellIs" dxfId="58" priority="8" operator="lessThan">
      <formula>$AQ$5+1</formula>
    </cfRule>
  </conditionalFormatting>
  <conditionalFormatting sqref="AQ15">
    <cfRule type="cellIs" dxfId="57" priority="7" operator="lessThan">
      <formula>$AQ$5+1</formula>
    </cfRule>
  </conditionalFormatting>
  <conditionalFormatting sqref="AQ17">
    <cfRule type="cellIs" dxfId="56" priority="6" operator="lessThan">
      <formula>$AQ$5+1</formula>
    </cfRule>
  </conditionalFormatting>
  <conditionalFormatting sqref="AQ19">
    <cfRule type="cellIs" dxfId="55" priority="5" operator="lessThan">
      <formula>$AQ$5+1</formula>
    </cfRule>
  </conditionalFormatting>
  <conditionalFormatting sqref="AQ21">
    <cfRule type="cellIs" dxfId="54" priority="4" operator="lessThan">
      <formula>$AQ$5+1</formula>
    </cfRule>
  </conditionalFormatting>
  <conditionalFormatting sqref="AQ23">
    <cfRule type="cellIs" dxfId="53" priority="3" operator="lessThan">
      <formula>$AQ$5+1</formula>
    </cfRule>
  </conditionalFormatting>
  <conditionalFormatting sqref="AQ25">
    <cfRule type="cellIs" dxfId="52" priority="2" operator="lessThan">
      <formula>$AQ$5+1</formula>
    </cfRule>
  </conditionalFormatting>
  <conditionalFormatting sqref="AQ27">
    <cfRule type="cellIs" dxfId="51" priority="1" operator="lessThan">
      <formula>$AQ$5+1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2"/>
  <sheetViews>
    <sheetView workbookViewId="0">
      <pane xSplit="3" ySplit="8" topLeftCell="BI9" activePane="bottomRight" state="frozen"/>
      <selection pane="topRight" activeCell="D1" sqref="D1"/>
      <selection pane="bottomLeft" activeCell="A9" sqref="A9"/>
      <selection pane="bottomRight" activeCell="B3" sqref="B3:C3"/>
    </sheetView>
  </sheetViews>
  <sheetFormatPr defaultRowHeight="15" x14ac:dyDescent="0.25"/>
  <cols>
    <col min="1" max="1" width="36.5703125" customWidth="1"/>
    <col min="2" max="2" width="15.28515625" style="61" bestFit="1" customWidth="1"/>
    <col min="3" max="3" width="21" bestFit="1" customWidth="1"/>
    <col min="4" max="4" width="15" style="9" bestFit="1" customWidth="1"/>
    <col min="5" max="5" width="8.7109375" style="9" bestFit="1" customWidth="1"/>
    <col min="6" max="6" width="12.7109375" bestFit="1" customWidth="1"/>
    <col min="7" max="7" width="7.5703125" bestFit="1" customWidth="1"/>
    <col min="8" max="8" width="8.28515625" bestFit="1" customWidth="1"/>
    <col min="9" max="9" width="15" bestFit="1" customWidth="1"/>
    <col min="10" max="10" width="8.7109375" bestFit="1" customWidth="1"/>
    <col min="11" max="11" width="12.7109375" bestFit="1" customWidth="1"/>
    <col min="12" max="12" width="7.5703125" bestFit="1" customWidth="1"/>
    <col min="13" max="13" width="8.28515625" bestFit="1" customWidth="1"/>
    <col min="14" max="14" width="5.85546875" bestFit="1" customWidth="1"/>
    <col min="15" max="16" width="6" bestFit="1" customWidth="1"/>
    <col min="17" max="17" width="10" bestFit="1" customWidth="1"/>
    <col min="18" max="18" width="9.7109375" bestFit="1" customWidth="1"/>
    <col min="19" max="19" width="15" bestFit="1" customWidth="1"/>
    <col min="20" max="20" width="8.7109375" bestFit="1" customWidth="1"/>
    <col min="21" max="21" width="12.7109375" bestFit="1" customWidth="1"/>
    <col min="22" max="22" width="7.5703125" bestFit="1" customWidth="1"/>
    <col min="23" max="23" width="8.28515625" bestFit="1" customWidth="1"/>
    <col min="24" max="24" width="5.85546875" bestFit="1" customWidth="1"/>
    <col min="25" max="25" width="10.85546875" bestFit="1" customWidth="1"/>
    <col min="26" max="26" width="7" bestFit="1" customWidth="1"/>
    <col min="27" max="27" width="10" bestFit="1" customWidth="1"/>
    <col min="28" max="28" width="9.7109375" bestFit="1" customWidth="1"/>
    <col min="29" max="29" width="15" bestFit="1" customWidth="1"/>
    <col min="30" max="30" width="8.7109375" bestFit="1" customWidth="1"/>
    <col min="31" max="31" width="12.7109375" bestFit="1" customWidth="1"/>
    <col min="32" max="32" width="7.5703125" bestFit="1" customWidth="1"/>
    <col min="33" max="33" width="8.28515625" bestFit="1" customWidth="1"/>
    <col min="34" max="34" width="15" bestFit="1" customWidth="1"/>
    <col min="35" max="35" width="8.7109375" bestFit="1" customWidth="1"/>
    <col min="36" max="36" width="12.28515625" bestFit="1" customWidth="1"/>
    <col min="37" max="37" width="7.5703125" bestFit="1" customWidth="1"/>
    <col min="38" max="38" width="8.28515625" bestFit="1" customWidth="1"/>
    <col min="39" max="39" width="5.85546875" bestFit="1" customWidth="1"/>
    <col min="40" max="41" width="7" bestFit="1" customWidth="1"/>
    <col min="42" max="42" width="11" bestFit="1" customWidth="1"/>
    <col min="43" max="43" width="8.42578125" bestFit="1" customWidth="1"/>
    <col min="45" max="45" width="5" bestFit="1" customWidth="1"/>
    <col min="46" max="47" width="6" bestFit="1" customWidth="1"/>
    <col min="48" max="48" width="4.140625" bestFit="1" customWidth="1"/>
    <col min="49" max="49" width="6" bestFit="1" customWidth="1"/>
    <col min="50" max="50" width="7.85546875" bestFit="1" customWidth="1"/>
    <col min="51" max="51" width="7" bestFit="1" customWidth="1"/>
    <col min="52" max="52" width="6" bestFit="1" customWidth="1"/>
    <col min="53" max="53" width="11" bestFit="1" customWidth="1"/>
    <col min="54" max="54" width="6.7109375" bestFit="1" customWidth="1"/>
    <col min="56" max="56" width="15.28515625" style="9" bestFit="1" customWidth="1"/>
    <col min="57" max="57" width="15" style="9" bestFit="1" customWidth="1"/>
    <col min="58" max="58" width="12.7109375" style="9" bestFit="1" customWidth="1"/>
    <col min="59" max="59" width="15" style="9" bestFit="1" customWidth="1"/>
    <col min="60" max="60" width="12.7109375" style="9" bestFit="1" customWidth="1"/>
    <col min="61" max="61" width="15" style="9" bestFit="1" customWidth="1"/>
    <col min="62" max="62" width="12.7109375" style="9" bestFit="1" customWidth="1"/>
    <col min="63" max="63" width="15" style="9" bestFit="1" customWidth="1"/>
    <col min="64" max="64" width="12.7109375" style="9" bestFit="1" customWidth="1"/>
    <col min="65" max="65" width="15" style="9" bestFit="1" customWidth="1"/>
    <col min="66" max="66" width="12.28515625" style="9" bestFit="1" customWidth="1"/>
    <col min="68" max="68" width="15.28515625" bestFit="1" customWidth="1"/>
    <col min="69" max="69" width="21" bestFit="1" customWidth="1"/>
    <col min="70" max="70" width="7.85546875" bestFit="1" customWidth="1"/>
    <col min="71" max="71" width="9.85546875" bestFit="1" customWidth="1"/>
    <col min="72" max="72" width="6.85546875" bestFit="1" customWidth="1"/>
    <col min="73" max="73" width="9.85546875" bestFit="1" customWidth="1"/>
    <col min="74" max="74" width="10.42578125" bestFit="1" customWidth="1"/>
    <col min="76" max="76" width="15.28515625" bestFit="1" customWidth="1"/>
    <col min="77" max="77" width="21" bestFit="1" customWidth="1"/>
    <col min="78" max="78" width="18.5703125" bestFit="1" customWidth="1"/>
    <col min="79" max="79" width="5.28515625" bestFit="1" customWidth="1"/>
  </cols>
  <sheetData>
    <row r="1" spans="1:79" ht="18.75" x14ac:dyDescent="0.25">
      <c r="A1" s="20" t="s">
        <v>1</v>
      </c>
      <c r="B1" s="45" t="s">
        <v>0</v>
      </c>
      <c r="C1" s="45"/>
      <c r="D1" s="27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79" ht="18.75" x14ac:dyDescent="0.25">
      <c r="A2" s="20" t="s">
        <v>2</v>
      </c>
      <c r="B2" s="21">
        <v>41342</v>
      </c>
      <c r="C2" s="21">
        <v>41344</v>
      </c>
      <c r="D2" s="2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79" ht="18.75" x14ac:dyDescent="0.25">
      <c r="A3" s="20" t="s">
        <v>3</v>
      </c>
      <c r="B3" s="88" t="s">
        <v>4</v>
      </c>
      <c r="C3" s="88"/>
      <c r="D3" s="27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79" ht="18.75" x14ac:dyDescent="0.25">
      <c r="A4" s="20" t="s">
        <v>60</v>
      </c>
      <c r="B4" s="88" t="s">
        <v>62</v>
      </c>
      <c r="C4" s="88"/>
      <c r="D4" s="89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64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91" t="s">
        <v>63</v>
      </c>
      <c r="AQ4" s="91"/>
      <c r="AR4" s="91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61"/>
      <c r="BD4" s="55"/>
      <c r="BE4" s="55"/>
      <c r="BF4" s="55"/>
      <c r="BG4" s="55"/>
      <c r="BH4" s="55"/>
      <c r="BI4" s="55"/>
      <c r="BJ4" s="55"/>
    </row>
    <row r="5" spans="1:79" ht="18.75" x14ac:dyDescent="0.25">
      <c r="A5" s="20" t="s">
        <v>61</v>
      </c>
      <c r="B5" s="88" t="s">
        <v>427</v>
      </c>
      <c r="C5" s="88"/>
      <c r="D5" s="89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>
        <v>8</v>
      </c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61"/>
      <c r="BD5" s="55"/>
      <c r="BE5" s="55"/>
      <c r="BF5" s="55"/>
      <c r="BG5" s="55"/>
      <c r="BH5" s="55"/>
      <c r="BI5" s="55"/>
      <c r="BJ5" s="55"/>
      <c r="BQ5" t="s">
        <v>469</v>
      </c>
    </row>
    <row r="6" spans="1:79" ht="18.75" x14ac:dyDescent="0.25">
      <c r="A6" s="20" t="s">
        <v>13</v>
      </c>
      <c r="B6" s="53">
        <v>25</v>
      </c>
      <c r="C6" s="5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H6" s="9" t="s">
        <v>464</v>
      </c>
      <c r="BP6" s="5"/>
      <c r="BQ6" s="5"/>
      <c r="BR6" t="s">
        <v>465</v>
      </c>
      <c r="BS6" s="5"/>
    </row>
    <row r="7" spans="1:79" ht="18.75" x14ac:dyDescent="0.25">
      <c r="A7" s="23"/>
      <c r="B7" s="54"/>
      <c r="C7" s="5"/>
      <c r="D7" s="48" t="s">
        <v>22</v>
      </c>
      <c r="E7" s="48"/>
      <c r="F7" s="48"/>
      <c r="G7" s="48"/>
      <c r="H7" s="48"/>
      <c r="I7" s="47" t="s">
        <v>43</v>
      </c>
      <c r="J7" s="47"/>
      <c r="K7" s="47"/>
      <c r="L7" s="47"/>
      <c r="M7" s="47"/>
      <c r="N7" s="24"/>
      <c r="O7" s="24"/>
      <c r="P7" s="24"/>
      <c r="Q7" s="24"/>
      <c r="R7" s="48" t="s">
        <v>29</v>
      </c>
      <c r="S7" s="48"/>
      <c r="T7" s="48"/>
      <c r="U7" s="48"/>
      <c r="V7" s="48"/>
      <c r="W7" s="48"/>
      <c r="X7" s="25"/>
      <c r="Y7" s="25"/>
      <c r="Z7" s="25"/>
      <c r="AA7" s="25"/>
      <c r="AB7" s="47" t="s">
        <v>30</v>
      </c>
      <c r="AC7" s="47"/>
      <c r="AD7" s="47"/>
      <c r="AE7" s="47"/>
      <c r="AF7" s="47"/>
      <c r="AG7" s="47"/>
      <c r="AH7" s="48"/>
      <c r="AI7" s="48"/>
      <c r="AJ7" s="48"/>
      <c r="AK7" s="48"/>
      <c r="AL7" s="48"/>
      <c r="AM7" s="25"/>
      <c r="AN7" s="25"/>
      <c r="AO7" s="25"/>
      <c r="AP7" s="25"/>
      <c r="AQ7" s="22" t="s">
        <v>58</v>
      </c>
      <c r="AR7" s="9"/>
      <c r="AS7" s="47" t="s">
        <v>55</v>
      </c>
      <c r="AT7" s="47"/>
      <c r="AU7" s="47"/>
      <c r="AV7" s="47"/>
      <c r="AW7" s="47"/>
      <c r="AX7" s="47"/>
      <c r="AY7" s="47"/>
      <c r="AZ7" s="47"/>
      <c r="BA7" s="47"/>
      <c r="BB7" s="47"/>
      <c r="BD7" s="46" t="s">
        <v>59</v>
      </c>
      <c r="BE7" s="46"/>
      <c r="BF7" s="46"/>
      <c r="BG7" s="46"/>
      <c r="BH7" s="46"/>
      <c r="BI7" s="46"/>
      <c r="BJ7" s="46"/>
      <c r="BK7" s="46"/>
      <c r="BL7" s="46"/>
      <c r="BM7" s="46"/>
      <c r="BN7" s="46"/>
      <c r="BP7" s="5"/>
      <c r="BQ7" s="5"/>
      <c r="BR7" t="s">
        <v>466</v>
      </c>
      <c r="BS7" s="5"/>
      <c r="BT7" t="s">
        <v>467</v>
      </c>
      <c r="BX7" s="5" t="s">
        <v>427</v>
      </c>
      <c r="BY7" s="5" t="s">
        <v>62</v>
      </c>
      <c r="BZ7" s="5" t="s">
        <v>505</v>
      </c>
      <c r="CA7" s="5"/>
    </row>
    <row r="8" spans="1:79" ht="18.75" x14ac:dyDescent="0.25">
      <c r="A8" s="22" t="s">
        <v>5</v>
      </c>
      <c r="B8" s="53" t="s">
        <v>6</v>
      </c>
      <c r="C8" s="22" t="s">
        <v>7</v>
      </c>
      <c r="D8" s="22" t="s">
        <v>8</v>
      </c>
      <c r="E8" s="22" t="s">
        <v>9</v>
      </c>
      <c r="F8" s="22" t="s">
        <v>10</v>
      </c>
      <c r="G8" s="22" t="s">
        <v>12</v>
      </c>
      <c r="H8" s="22" t="s">
        <v>11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  <c r="N8" s="22" t="s">
        <v>44</v>
      </c>
      <c r="O8" s="22" t="s">
        <v>45</v>
      </c>
      <c r="P8" s="22" t="s">
        <v>47</v>
      </c>
      <c r="Q8" s="22" t="s">
        <v>46</v>
      </c>
      <c r="R8" s="22" t="s">
        <v>23</v>
      </c>
      <c r="S8" s="22" t="s">
        <v>24</v>
      </c>
      <c r="T8" s="22" t="s">
        <v>25</v>
      </c>
      <c r="U8" s="22" t="s">
        <v>26</v>
      </c>
      <c r="V8" s="22" t="s">
        <v>27</v>
      </c>
      <c r="W8" s="22" t="s">
        <v>28</v>
      </c>
      <c r="X8" s="22" t="s">
        <v>44</v>
      </c>
      <c r="Y8" s="22" t="s">
        <v>45</v>
      </c>
      <c r="Z8" s="22" t="s">
        <v>47</v>
      </c>
      <c r="AA8" s="22" t="s">
        <v>46</v>
      </c>
      <c r="AB8" s="22" t="s">
        <v>32</v>
      </c>
      <c r="AC8" s="22" t="s">
        <v>33</v>
      </c>
      <c r="AD8" s="22" t="s">
        <v>34</v>
      </c>
      <c r="AE8" s="22" t="s">
        <v>35</v>
      </c>
      <c r="AF8" s="22" t="s">
        <v>36</v>
      </c>
      <c r="AG8" s="22" t="s">
        <v>37</v>
      </c>
      <c r="AH8" s="22" t="s">
        <v>38</v>
      </c>
      <c r="AI8" s="22" t="s">
        <v>39</v>
      </c>
      <c r="AJ8" s="22" t="s">
        <v>40</v>
      </c>
      <c r="AK8" s="22" t="s">
        <v>41</v>
      </c>
      <c r="AL8" s="22" t="s">
        <v>42</v>
      </c>
      <c r="AM8" s="22" t="s">
        <v>44</v>
      </c>
      <c r="AN8" s="22" t="s">
        <v>47</v>
      </c>
      <c r="AO8" s="22" t="s">
        <v>45</v>
      </c>
      <c r="AP8" s="22" t="s">
        <v>46</v>
      </c>
      <c r="AQ8" s="22" t="s">
        <v>57</v>
      </c>
      <c r="AR8" s="9"/>
      <c r="AS8" s="22" t="s">
        <v>48</v>
      </c>
      <c r="AT8" s="22" t="s">
        <v>49</v>
      </c>
      <c r="AU8" s="22" t="s">
        <v>50</v>
      </c>
      <c r="AV8" s="22" t="s">
        <v>51</v>
      </c>
      <c r="AW8" s="22" t="s">
        <v>52</v>
      </c>
      <c r="AX8" s="22" t="s">
        <v>56</v>
      </c>
      <c r="AY8" s="22" t="s">
        <v>53</v>
      </c>
      <c r="AZ8" s="22" t="s">
        <v>54</v>
      </c>
      <c r="BA8" s="22" t="s">
        <v>46</v>
      </c>
      <c r="BB8" s="22" t="s">
        <v>14</v>
      </c>
      <c r="BD8" s="22" t="s">
        <v>6</v>
      </c>
      <c r="BE8" s="45" t="s">
        <v>48</v>
      </c>
      <c r="BF8" s="45"/>
      <c r="BG8" s="45" t="s">
        <v>49</v>
      </c>
      <c r="BH8" s="45"/>
      <c r="BI8" s="45" t="s">
        <v>50</v>
      </c>
      <c r="BJ8" s="45"/>
      <c r="BK8" s="45" t="s">
        <v>51</v>
      </c>
      <c r="BL8" s="45"/>
      <c r="BM8" s="45" t="s">
        <v>52</v>
      </c>
      <c r="BN8" s="45"/>
      <c r="BP8" s="9"/>
      <c r="BQ8" s="9"/>
      <c r="BR8" t="s">
        <v>5</v>
      </c>
      <c r="BS8" s="9" t="s">
        <v>468</v>
      </c>
      <c r="BT8" t="s">
        <v>5</v>
      </c>
      <c r="BU8" s="9" t="s">
        <v>468</v>
      </c>
      <c r="BX8" s="9" t="s">
        <v>471</v>
      </c>
      <c r="BY8" s="9" t="s">
        <v>64</v>
      </c>
      <c r="BZ8" s="9" t="s">
        <v>46</v>
      </c>
      <c r="CA8" s="9" t="s">
        <v>14</v>
      </c>
    </row>
    <row r="9" spans="1:79" ht="26.25" x14ac:dyDescent="0.25">
      <c r="A9" s="30" t="s">
        <v>329</v>
      </c>
      <c r="B9" s="61" t="s">
        <v>330</v>
      </c>
      <c r="C9" s="5" t="s">
        <v>340</v>
      </c>
      <c r="D9" s="9" t="s">
        <v>324</v>
      </c>
      <c r="E9" s="9" t="s">
        <v>128</v>
      </c>
      <c r="F9" s="9" t="s">
        <v>171</v>
      </c>
      <c r="G9" s="9">
        <v>24</v>
      </c>
      <c r="H9" s="9" t="s">
        <v>134</v>
      </c>
      <c r="I9" s="9" t="s">
        <v>287</v>
      </c>
      <c r="J9" s="9" t="s">
        <v>129</v>
      </c>
      <c r="K9" s="9" t="s">
        <v>142</v>
      </c>
      <c r="L9" s="9">
        <v>29</v>
      </c>
      <c r="M9" s="9" t="s">
        <v>134</v>
      </c>
      <c r="N9" s="9">
        <v>0</v>
      </c>
      <c r="O9" s="9">
        <v>107</v>
      </c>
      <c r="P9" s="9">
        <v>54</v>
      </c>
      <c r="Q9" s="9">
        <v>107.54</v>
      </c>
      <c r="R9" s="9">
        <v>21</v>
      </c>
      <c r="S9" s="9" t="s">
        <v>334</v>
      </c>
      <c r="T9" s="9" t="s">
        <v>129</v>
      </c>
      <c r="U9" s="9" t="s">
        <v>241</v>
      </c>
      <c r="V9" s="9">
        <v>27</v>
      </c>
      <c r="W9" s="9" t="s">
        <v>134</v>
      </c>
      <c r="X9" s="9">
        <v>0</v>
      </c>
      <c r="Y9" s="9">
        <v>157</v>
      </c>
      <c r="Z9" s="9">
        <v>105</v>
      </c>
      <c r="AA9" s="9">
        <v>158.05000000000001</v>
      </c>
      <c r="AB9" s="9">
        <v>24</v>
      </c>
      <c r="AC9" s="9" t="s">
        <v>314</v>
      </c>
      <c r="AD9" s="9" t="s">
        <v>128</v>
      </c>
      <c r="AE9" s="9" t="s">
        <v>423</v>
      </c>
      <c r="AF9" s="9">
        <v>24</v>
      </c>
      <c r="AG9" s="9" t="s">
        <v>134</v>
      </c>
      <c r="AH9" s="9" t="s">
        <v>130</v>
      </c>
      <c r="AI9" s="9"/>
      <c r="AJ9" s="9"/>
      <c r="AK9" s="9">
        <v>26</v>
      </c>
      <c r="AL9" s="9" t="s">
        <v>132</v>
      </c>
      <c r="AM9" s="9">
        <v>1</v>
      </c>
      <c r="AN9" s="9">
        <v>205.5</v>
      </c>
      <c r="AO9" s="9">
        <v>257.5</v>
      </c>
      <c r="AP9" s="9">
        <v>1205.7574999999999</v>
      </c>
      <c r="AQ9" s="9">
        <v>24</v>
      </c>
      <c r="AR9" s="9"/>
      <c r="AS9" s="9">
        <v>24</v>
      </c>
      <c r="AT9" s="9">
        <v>29</v>
      </c>
      <c r="AU9" s="9">
        <v>27</v>
      </c>
      <c r="AV9" s="9">
        <v>24</v>
      </c>
      <c r="AW9" s="9">
        <v>26</v>
      </c>
      <c r="AX9" s="9">
        <v>77</v>
      </c>
      <c r="AY9" s="9">
        <v>130</v>
      </c>
      <c r="AZ9" s="9">
        <v>26</v>
      </c>
      <c r="BA9" s="9">
        <v>77130.259999999995</v>
      </c>
      <c r="BB9" s="9">
        <v>43</v>
      </c>
      <c r="BD9" s="29" t="s">
        <v>330</v>
      </c>
      <c r="BE9" s="29" t="s">
        <v>324</v>
      </c>
      <c r="BF9" s="29" t="s">
        <v>171</v>
      </c>
      <c r="BG9" s="29" t="s">
        <v>287</v>
      </c>
      <c r="BH9" s="29" t="s">
        <v>142</v>
      </c>
      <c r="BI9" s="29" t="s">
        <v>334</v>
      </c>
      <c r="BJ9" s="29" t="s">
        <v>241</v>
      </c>
      <c r="BK9" s="29" t="s">
        <v>314</v>
      </c>
      <c r="BL9" s="29" t="s">
        <v>423</v>
      </c>
      <c r="BM9" s="29" t="s">
        <v>130</v>
      </c>
      <c r="BN9" s="29">
        <v>0</v>
      </c>
      <c r="BP9" s="5" t="s">
        <v>330</v>
      </c>
      <c r="BQ9" s="5" t="s">
        <v>340</v>
      </c>
      <c r="BR9">
        <v>3</v>
      </c>
      <c r="BS9" s="5">
        <v>1.5</v>
      </c>
      <c r="BX9" s="5" t="s">
        <v>330</v>
      </c>
      <c r="BY9" s="5" t="s">
        <v>340</v>
      </c>
      <c r="BZ9" s="5">
        <v>77130.259999999995</v>
      </c>
      <c r="CA9" s="5">
        <v>43</v>
      </c>
    </row>
    <row r="10" spans="1:79" x14ac:dyDescent="0.25">
      <c r="A10" s="30"/>
      <c r="C10" s="5" t="s">
        <v>341</v>
      </c>
      <c r="F10" s="9"/>
      <c r="G10" s="9">
        <v>25</v>
      </c>
      <c r="H10" s="9"/>
      <c r="I10" s="9"/>
      <c r="J10" s="9"/>
      <c r="K10" s="9"/>
      <c r="L10" s="9">
        <v>29</v>
      </c>
      <c r="M10" s="9"/>
      <c r="N10" s="9"/>
      <c r="O10" s="9"/>
      <c r="P10" s="9"/>
      <c r="Q10" s="9"/>
      <c r="R10" s="9"/>
      <c r="S10" s="9"/>
      <c r="T10" s="9"/>
      <c r="U10" s="9"/>
      <c r="V10" s="9">
        <v>23</v>
      </c>
      <c r="W10" s="9"/>
      <c r="X10" s="9"/>
      <c r="Y10" s="9"/>
      <c r="Z10" s="9"/>
      <c r="AA10" s="9"/>
      <c r="AB10" s="9"/>
      <c r="AC10" s="9"/>
      <c r="AD10" s="9"/>
      <c r="AE10" s="9"/>
      <c r="AF10" s="9">
        <v>25</v>
      </c>
      <c r="AG10" s="9"/>
      <c r="AH10" s="9"/>
      <c r="AI10" s="9"/>
      <c r="AJ10" s="9"/>
      <c r="AK10" s="9">
        <v>25.5</v>
      </c>
      <c r="AL10" s="9"/>
      <c r="AM10" s="9"/>
      <c r="AN10" s="9"/>
      <c r="AO10" s="9"/>
      <c r="AP10" s="9"/>
      <c r="AQ10" s="9"/>
      <c r="AR10" s="9"/>
      <c r="AS10" s="9">
        <v>25</v>
      </c>
      <c r="AT10" s="9">
        <v>29</v>
      </c>
      <c r="AU10" s="9">
        <v>23</v>
      </c>
      <c r="AV10" s="9">
        <v>25</v>
      </c>
      <c r="AW10" s="9">
        <v>25.5</v>
      </c>
      <c r="AX10" s="9">
        <v>75.5</v>
      </c>
      <c r="AY10" s="9">
        <v>127.5</v>
      </c>
      <c r="AZ10" s="9">
        <v>25</v>
      </c>
      <c r="BA10" s="9">
        <v>75627.75</v>
      </c>
      <c r="BB10" s="9">
        <v>46</v>
      </c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P10" s="5">
        <v>0</v>
      </c>
      <c r="BQ10" s="5" t="s">
        <v>341</v>
      </c>
      <c r="BR10" s="5"/>
      <c r="BS10" s="5">
        <v>1.5</v>
      </c>
      <c r="BX10" s="5" t="s">
        <v>330</v>
      </c>
      <c r="BY10" s="5" t="s">
        <v>341</v>
      </c>
      <c r="BZ10" s="5">
        <v>75627.75</v>
      </c>
      <c r="CA10" s="5">
        <v>46</v>
      </c>
    </row>
    <row r="11" spans="1:79" ht="26.25" x14ac:dyDescent="0.25">
      <c r="A11" s="30" t="s">
        <v>327</v>
      </c>
      <c r="B11" s="61" t="s">
        <v>328</v>
      </c>
      <c r="C11" s="5" t="s">
        <v>342</v>
      </c>
      <c r="D11" s="9" t="s">
        <v>326</v>
      </c>
      <c r="E11" s="9" t="s">
        <v>129</v>
      </c>
      <c r="F11" s="9" t="s">
        <v>390</v>
      </c>
      <c r="G11" s="9">
        <v>29</v>
      </c>
      <c r="H11" s="9" t="s">
        <v>132</v>
      </c>
      <c r="I11" s="9" t="s">
        <v>322</v>
      </c>
      <c r="J11" s="9" t="s">
        <v>128</v>
      </c>
      <c r="K11" s="9" t="s">
        <v>391</v>
      </c>
      <c r="L11" s="9">
        <v>26</v>
      </c>
      <c r="M11" s="9" t="s">
        <v>132</v>
      </c>
      <c r="N11" s="9">
        <v>2</v>
      </c>
      <c r="O11" s="9">
        <v>109</v>
      </c>
      <c r="P11" s="9">
        <v>54</v>
      </c>
      <c r="Q11" s="9">
        <v>2109.54</v>
      </c>
      <c r="R11" s="9">
        <v>5</v>
      </c>
      <c r="S11" s="9" t="s">
        <v>292</v>
      </c>
      <c r="T11" s="9" t="s">
        <v>128</v>
      </c>
      <c r="U11" s="9" t="s">
        <v>168</v>
      </c>
      <c r="V11" s="9">
        <v>27</v>
      </c>
      <c r="W11" s="9" t="s">
        <v>134</v>
      </c>
      <c r="X11" s="9">
        <v>2</v>
      </c>
      <c r="Y11" s="9">
        <v>164</v>
      </c>
      <c r="Z11" s="9">
        <v>109</v>
      </c>
      <c r="AA11" s="9">
        <v>2165.09</v>
      </c>
      <c r="AB11" s="9">
        <v>11</v>
      </c>
      <c r="AC11" s="9" t="s">
        <v>392</v>
      </c>
      <c r="AD11" s="9" t="s">
        <v>129</v>
      </c>
      <c r="AE11" s="9" t="s">
        <v>405</v>
      </c>
      <c r="AF11" s="9">
        <v>27</v>
      </c>
      <c r="AG11" s="9" t="s">
        <v>132</v>
      </c>
      <c r="AH11" s="9" t="s">
        <v>130</v>
      </c>
      <c r="AI11" s="9"/>
      <c r="AJ11" s="9"/>
      <c r="AK11" s="9">
        <v>27.25</v>
      </c>
      <c r="AL11" s="9" t="s">
        <v>132</v>
      </c>
      <c r="AM11" s="9">
        <v>4</v>
      </c>
      <c r="AN11" s="9">
        <v>217.5</v>
      </c>
      <c r="AO11" s="9">
        <v>272.5</v>
      </c>
      <c r="AP11" s="9">
        <v>4217.7725</v>
      </c>
      <c r="AQ11" s="9">
        <v>6</v>
      </c>
      <c r="AR11" s="9"/>
      <c r="AS11" s="9">
        <v>29</v>
      </c>
      <c r="AT11" s="9">
        <v>26</v>
      </c>
      <c r="AU11" s="9">
        <v>27</v>
      </c>
      <c r="AV11" s="9">
        <v>27</v>
      </c>
      <c r="AW11" s="9">
        <v>27.25</v>
      </c>
      <c r="AX11" s="9">
        <v>81.25</v>
      </c>
      <c r="AY11" s="9">
        <v>136.25</v>
      </c>
      <c r="AZ11" s="9">
        <v>27</v>
      </c>
      <c r="BA11" s="9">
        <v>81386.52</v>
      </c>
      <c r="BB11" s="9">
        <v>21</v>
      </c>
      <c r="BD11" s="29" t="s">
        <v>328</v>
      </c>
      <c r="BE11" s="29" t="s">
        <v>326</v>
      </c>
      <c r="BF11" s="29" t="s">
        <v>390</v>
      </c>
      <c r="BG11" s="29" t="s">
        <v>322</v>
      </c>
      <c r="BH11" s="29" t="s">
        <v>391</v>
      </c>
      <c r="BI11" s="29" t="s">
        <v>292</v>
      </c>
      <c r="BJ11" s="29" t="s">
        <v>168</v>
      </c>
      <c r="BK11" s="29" t="s">
        <v>392</v>
      </c>
      <c r="BL11" s="29" t="s">
        <v>405</v>
      </c>
      <c r="BM11" s="29" t="s">
        <v>130</v>
      </c>
      <c r="BN11" s="29">
        <v>0</v>
      </c>
      <c r="BP11" s="5" t="s">
        <v>328</v>
      </c>
      <c r="BQ11" s="5" t="s">
        <v>342</v>
      </c>
      <c r="BR11">
        <v>12</v>
      </c>
      <c r="BS11" s="5">
        <v>6</v>
      </c>
      <c r="BT11">
        <v>9</v>
      </c>
      <c r="BU11">
        <v>4.5</v>
      </c>
      <c r="BV11" t="s">
        <v>16</v>
      </c>
      <c r="BX11" s="5" t="s">
        <v>328</v>
      </c>
      <c r="BY11" s="5" t="s">
        <v>342</v>
      </c>
      <c r="BZ11" s="5">
        <v>81386.52</v>
      </c>
      <c r="CA11" s="5">
        <v>21</v>
      </c>
    </row>
    <row r="12" spans="1:79" x14ac:dyDescent="0.25">
      <c r="A12" s="30"/>
      <c r="C12" s="5" t="s">
        <v>343</v>
      </c>
      <c r="F12" s="9"/>
      <c r="G12" s="9">
        <v>28</v>
      </c>
      <c r="H12" s="9"/>
      <c r="I12" s="9"/>
      <c r="J12" s="9"/>
      <c r="K12" s="9"/>
      <c r="L12" s="9">
        <v>26</v>
      </c>
      <c r="M12" s="9"/>
      <c r="N12" s="9"/>
      <c r="O12" s="9"/>
      <c r="P12" s="9"/>
      <c r="Q12" s="9"/>
      <c r="R12" s="9"/>
      <c r="S12" s="9"/>
      <c r="T12" s="9"/>
      <c r="U12" s="9"/>
      <c r="V12" s="9">
        <v>28</v>
      </c>
      <c r="W12" s="9"/>
      <c r="X12" s="9"/>
      <c r="Y12" s="9"/>
      <c r="Z12" s="9"/>
      <c r="AA12" s="9"/>
      <c r="AB12" s="9"/>
      <c r="AC12" s="9"/>
      <c r="AD12" s="9"/>
      <c r="AE12" s="9"/>
      <c r="AF12" s="9">
        <v>27</v>
      </c>
      <c r="AG12" s="9"/>
      <c r="AH12" s="9"/>
      <c r="AI12" s="9"/>
      <c r="AJ12" s="9"/>
      <c r="AK12" s="9">
        <v>27.25</v>
      </c>
      <c r="AL12" s="9"/>
      <c r="AM12" s="9"/>
      <c r="AN12" s="9"/>
      <c r="AO12" s="9"/>
      <c r="AP12" s="9"/>
      <c r="AQ12" s="9"/>
      <c r="AR12" s="9"/>
      <c r="AS12" s="9">
        <v>28</v>
      </c>
      <c r="AT12" s="9">
        <v>26</v>
      </c>
      <c r="AU12" s="9">
        <v>28</v>
      </c>
      <c r="AV12" s="9">
        <v>27</v>
      </c>
      <c r="AW12" s="9">
        <v>27.25</v>
      </c>
      <c r="AX12" s="9">
        <v>82.25</v>
      </c>
      <c r="AY12" s="9">
        <v>136.25</v>
      </c>
      <c r="AZ12" s="9">
        <v>27.25</v>
      </c>
      <c r="BA12" s="9">
        <v>82386.522500000006</v>
      </c>
      <c r="BB12" s="9">
        <v>17</v>
      </c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P12" s="5">
        <v>0</v>
      </c>
      <c r="BQ12" s="5" t="s">
        <v>343</v>
      </c>
      <c r="BR12" s="5"/>
      <c r="BS12" s="5">
        <v>6</v>
      </c>
      <c r="BU12">
        <v>4.5</v>
      </c>
      <c r="BX12" s="5" t="s">
        <v>328</v>
      </c>
      <c r="BY12" s="5" t="s">
        <v>343</v>
      </c>
      <c r="BZ12" s="5">
        <v>82386.522500000006</v>
      </c>
      <c r="CA12" s="5">
        <v>17</v>
      </c>
    </row>
    <row r="13" spans="1:79" ht="26.25" x14ac:dyDescent="0.25">
      <c r="A13" s="30" t="s">
        <v>303</v>
      </c>
      <c r="B13" s="61" t="s">
        <v>304</v>
      </c>
      <c r="C13" s="5" t="s">
        <v>344</v>
      </c>
      <c r="D13" s="9" t="s">
        <v>290</v>
      </c>
      <c r="E13" s="9" t="s">
        <v>128</v>
      </c>
      <c r="F13" s="9" t="s">
        <v>143</v>
      </c>
      <c r="G13" s="9">
        <v>29</v>
      </c>
      <c r="H13" s="9" t="s">
        <v>132</v>
      </c>
      <c r="I13" s="9" t="s">
        <v>310</v>
      </c>
      <c r="J13" s="9" t="s">
        <v>129</v>
      </c>
      <c r="K13" s="9" t="s">
        <v>165</v>
      </c>
      <c r="L13" s="9">
        <v>28</v>
      </c>
      <c r="M13" s="9" t="s">
        <v>134</v>
      </c>
      <c r="N13" s="9">
        <v>1</v>
      </c>
      <c r="O13" s="9">
        <v>112</v>
      </c>
      <c r="P13" s="9">
        <v>57</v>
      </c>
      <c r="Q13" s="9">
        <v>1112.57</v>
      </c>
      <c r="R13" s="9">
        <v>11</v>
      </c>
      <c r="S13" s="9" t="s">
        <v>392</v>
      </c>
      <c r="T13" s="9" t="s">
        <v>128</v>
      </c>
      <c r="U13" s="9" t="s">
        <v>244</v>
      </c>
      <c r="V13" s="9">
        <v>27</v>
      </c>
      <c r="W13" s="9" t="s">
        <v>132</v>
      </c>
      <c r="X13" s="9">
        <v>2</v>
      </c>
      <c r="Y13" s="9">
        <v>167</v>
      </c>
      <c r="Z13" s="9">
        <v>112</v>
      </c>
      <c r="AA13" s="9">
        <v>2168.12</v>
      </c>
      <c r="AB13" s="9">
        <v>7</v>
      </c>
      <c r="AC13" s="9" t="s">
        <v>102</v>
      </c>
      <c r="AD13" s="9" t="s">
        <v>129</v>
      </c>
      <c r="AE13" s="9" t="s">
        <v>168</v>
      </c>
      <c r="AF13" s="9">
        <v>28</v>
      </c>
      <c r="AG13" s="9" t="s">
        <v>132</v>
      </c>
      <c r="AH13" s="9" t="s">
        <v>334</v>
      </c>
      <c r="AI13" s="9" t="s">
        <v>128</v>
      </c>
      <c r="AJ13" s="9" t="s">
        <v>423</v>
      </c>
      <c r="AK13" s="9">
        <v>29</v>
      </c>
      <c r="AL13" s="9" t="s">
        <v>132</v>
      </c>
      <c r="AM13" s="9">
        <v>4</v>
      </c>
      <c r="AN13" s="9">
        <v>225</v>
      </c>
      <c r="AO13" s="9">
        <v>280</v>
      </c>
      <c r="AP13" s="9">
        <v>4225.28</v>
      </c>
      <c r="AQ13" s="9">
        <v>3</v>
      </c>
      <c r="AR13" s="9"/>
      <c r="AS13" s="9">
        <v>29</v>
      </c>
      <c r="AT13" s="9">
        <v>28</v>
      </c>
      <c r="AU13" s="9">
        <v>27</v>
      </c>
      <c r="AV13" s="9">
        <v>28</v>
      </c>
      <c r="AW13" s="9">
        <v>29</v>
      </c>
      <c r="AX13" s="9">
        <v>85</v>
      </c>
      <c r="AY13" s="9">
        <v>141</v>
      </c>
      <c r="AZ13" s="9">
        <v>28</v>
      </c>
      <c r="BA13" s="9">
        <v>85141.28</v>
      </c>
      <c r="BB13" s="9">
        <v>4</v>
      </c>
      <c r="BD13" s="29" t="s">
        <v>304</v>
      </c>
      <c r="BE13" s="29" t="s">
        <v>290</v>
      </c>
      <c r="BF13" s="29" t="s">
        <v>143</v>
      </c>
      <c r="BG13" s="29" t="s">
        <v>310</v>
      </c>
      <c r="BH13" s="29" t="s">
        <v>165</v>
      </c>
      <c r="BI13" s="29" t="s">
        <v>392</v>
      </c>
      <c r="BJ13" s="29" t="s">
        <v>244</v>
      </c>
      <c r="BK13" s="29" t="s">
        <v>102</v>
      </c>
      <c r="BL13" s="29" t="s">
        <v>168</v>
      </c>
      <c r="BM13" s="29" t="s">
        <v>334</v>
      </c>
      <c r="BN13" s="29" t="s">
        <v>423</v>
      </c>
      <c r="BP13" s="5" t="s">
        <v>304</v>
      </c>
      <c r="BQ13" s="5" t="s">
        <v>344</v>
      </c>
      <c r="BR13">
        <v>12</v>
      </c>
      <c r="BS13" s="5">
        <v>6</v>
      </c>
      <c r="BT13">
        <v>6</v>
      </c>
      <c r="BU13">
        <v>3</v>
      </c>
      <c r="BV13" t="s">
        <v>15</v>
      </c>
      <c r="BX13" s="5" t="s">
        <v>304</v>
      </c>
      <c r="BY13" s="5" t="s">
        <v>344</v>
      </c>
      <c r="BZ13" s="5">
        <v>85141.28</v>
      </c>
      <c r="CA13" s="5">
        <v>4</v>
      </c>
    </row>
    <row r="14" spans="1:79" x14ac:dyDescent="0.25">
      <c r="A14" s="30"/>
      <c r="C14" s="5" t="s">
        <v>345</v>
      </c>
      <c r="F14" s="9"/>
      <c r="G14" s="9">
        <v>26</v>
      </c>
      <c r="H14" s="9"/>
      <c r="I14" s="9"/>
      <c r="J14" s="9"/>
      <c r="K14" s="9"/>
      <c r="L14" s="9">
        <v>29</v>
      </c>
      <c r="M14" s="9"/>
      <c r="N14" s="9"/>
      <c r="O14" s="9"/>
      <c r="P14" s="9"/>
      <c r="Q14" s="9"/>
      <c r="R14" s="9"/>
      <c r="S14" s="9"/>
      <c r="T14" s="9"/>
      <c r="U14" s="9"/>
      <c r="V14" s="9">
        <v>28</v>
      </c>
      <c r="W14" s="9"/>
      <c r="X14" s="9"/>
      <c r="Y14" s="9"/>
      <c r="Z14" s="9"/>
      <c r="AA14" s="9"/>
      <c r="AB14" s="9"/>
      <c r="AC14" s="9"/>
      <c r="AD14" s="9"/>
      <c r="AE14" s="9"/>
      <c r="AF14" s="9">
        <v>29</v>
      </c>
      <c r="AG14" s="9"/>
      <c r="AH14" s="9"/>
      <c r="AI14" s="9"/>
      <c r="AJ14" s="9"/>
      <c r="AK14" s="9">
        <v>27</v>
      </c>
      <c r="AL14" s="9"/>
      <c r="AM14" s="9"/>
      <c r="AN14" s="9"/>
      <c r="AO14" s="9"/>
      <c r="AP14" s="9"/>
      <c r="AQ14" s="9"/>
      <c r="AR14" s="9"/>
      <c r="AS14" s="9">
        <v>26</v>
      </c>
      <c r="AT14" s="9">
        <v>29</v>
      </c>
      <c r="AU14" s="9">
        <v>28</v>
      </c>
      <c r="AV14" s="9">
        <v>29</v>
      </c>
      <c r="AW14" s="9">
        <v>27</v>
      </c>
      <c r="AX14" s="9">
        <v>84</v>
      </c>
      <c r="AY14" s="9">
        <v>139</v>
      </c>
      <c r="AZ14" s="9">
        <v>28</v>
      </c>
      <c r="BA14" s="9">
        <v>84139.28</v>
      </c>
      <c r="BB14" s="9">
        <v>8</v>
      </c>
      <c r="BP14" s="5">
        <v>0</v>
      </c>
      <c r="BQ14" s="5" t="s">
        <v>345</v>
      </c>
      <c r="BR14" s="5"/>
      <c r="BS14" s="5">
        <v>6</v>
      </c>
      <c r="BU14">
        <v>3</v>
      </c>
      <c r="BX14" s="5" t="s">
        <v>304</v>
      </c>
      <c r="BY14" s="5" t="s">
        <v>345</v>
      </c>
      <c r="BZ14" s="5">
        <v>84139.28</v>
      </c>
      <c r="CA14" s="5">
        <v>8</v>
      </c>
    </row>
    <row r="15" spans="1:79" ht="26.25" x14ac:dyDescent="0.25">
      <c r="A15" s="30" t="s">
        <v>301</v>
      </c>
      <c r="B15" s="61" t="s">
        <v>302</v>
      </c>
      <c r="C15" s="5" t="s">
        <v>346</v>
      </c>
      <c r="D15" s="9" t="s">
        <v>392</v>
      </c>
      <c r="E15" s="9" t="s">
        <v>129</v>
      </c>
      <c r="F15" s="9" t="s">
        <v>391</v>
      </c>
      <c r="G15" s="9">
        <v>27</v>
      </c>
      <c r="H15" s="9" t="s">
        <v>132</v>
      </c>
      <c r="I15" s="9" t="s">
        <v>332</v>
      </c>
      <c r="J15" s="9" t="s">
        <v>128</v>
      </c>
      <c r="K15" s="9" t="s">
        <v>143</v>
      </c>
      <c r="L15" s="9">
        <v>27</v>
      </c>
      <c r="M15" s="9" t="s">
        <v>132</v>
      </c>
      <c r="N15" s="9">
        <v>2</v>
      </c>
      <c r="O15" s="9">
        <v>104</v>
      </c>
      <c r="P15" s="9">
        <v>53</v>
      </c>
      <c r="Q15" s="9">
        <v>2104.5300000000002</v>
      </c>
      <c r="R15" s="9">
        <v>9</v>
      </c>
      <c r="S15" s="9" t="s">
        <v>287</v>
      </c>
      <c r="T15" s="9" t="s">
        <v>129</v>
      </c>
      <c r="U15" s="9" t="s">
        <v>165</v>
      </c>
      <c r="V15" s="9">
        <v>27</v>
      </c>
      <c r="W15" s="9" t="s">
        <v>134</v>
      </c>
      <c r="X15" s="9">
        <v>2</v>
      </c>
      <c r="Y15" s="9">
        <v>159</v>
      </c>
      <c r="Z15" s="9">
        <v>107</v>
      </c>
      <c r="AA15" s="9">
        <v>2160.0700000000002</v>
      </c>
      <c r="AB15" s="9">
        <v>14</v>
      </c>
      <c r="AC15" s="9" t="s">
        <v>310</v>
      </c>
      <c r="AD15" s="9" t="s">
        <v>128</v>
      </c>
      <c r="AE15" s="9" t="s">
        <v>390</v>
      </c>
      <c r="AF15" s="9">
        <v>26</v>
      </c>
      <c r="AG15" s="9" t="s">
        <v>134</v>
      </c>
      <c r="AH15" s="9" t="s">
        <v>320</v>
      </c>
      <c r="AI15" s="9" t="s">
        <v>129</v>
      </c>
      <c r="AJ15" s="9" t="s">
        <v>244</v>
      </c>
      <c r="AK15" s="9">
        <v>26</v>
      </c>
      <c r="AL15" s="9" t="s">
        <v>132</v>
      </c>
      <c r="AM15" s="9">
        <v>3</v>
      </c>
      <c r="AN15" s="9">
        <v>209</v>
      </c>
      <c r="AO15" s="9">
        <v>261</v>
      </c>
      <c r="AP15" s="9">
        <v>3209.261</v>
      </c>
      <c r="AQ15" s="9">
        <v>14</v>
      </c>
      <c r="AR15" s="9"/>
      <c r="AS15" s="9">
        <v>27</v>
      </c>
      <c r="AT15" s="9">
        <v>27</v>
      </c>
      <c r="AU15" s="9">
        <v>27</v>
      </c>
      <c r="AV15" s="9">
        <v>26</v>
      </c>
      <c r="AW15" s="9">
        <v>26</v>
      </c>
      <c r="AX15" s="9">
        <v>80</v>
      </c>
      <c r="AY15" s="9">
        <v>133</v>
      </c>
      <c r="AZ15" s="9">
        <v>27</v>
      </c>
      <c r="BA15" s="9">
        <v>80133.27</v>
      </c>
      <c r="BB15" s="9">
        <v>32</v>
      </c>
      <c r="BD15" s="29" t="s">
        <v>302</v>
      </c>
      <c r="BE15" s="29" t="s">
        <v>392</v>
      </c>
      <c r="BF15" s="29" t="s">
        <v>391</v>
      </c>
      <c r="BG15" s="29" t="s">
        <v>332</v>
      </c>
      <c r="BH15" s="29" t="s">
        <v>143</v>
      </c>
      <c r="BI15" s="29" t="s">
        <v>287</v>
      </c>
      <c r="BJ15" s="29" t="s">
        <v>165</v>
      </c>
      <c r="BK15" s="29" t="s">
        <v>310</v>
      </c>
      <c r="BL15" s="29" t="s">
        <v>390</v>
      </c>
      <c r="BM15" s="29" t="s">
        <v>320</v>
      </c>
      <c r="BN15" s="29" t="s">
        <v>244</v>
      </c>
      <c r="BP15" s="5" t="s">
        <v>302</v>
      </c>
      <c r="BQ15" s="5" t="s">
        <v>346</v>
      </c>
      <c r="BR15">
        <v>9</v>
      </c>
      <c r="BS15" s="5">
        <v>4.5</v>
      </c>
      <c r="BX15" s="5" t="s">
        <v>302</v>
      </c>
      <c r="BY15" s="5" t="s">
        <v>346</v>
      </c>
      <c r="BZ15" s="5">
        <v>80133.27</v>
      </c>
      <c r="CA15" s="5">
        <v>32</v>
      </c>
    </row>
    <row r="16" spans="1:79" x14ac:dyDescent="0.25">
      <c r="A16" s="30"/>
      <c r="C16" s="5" t="s">
        <v>347</v>
      </c>
      <c r="F16" s="9"/>
      <c r="G16" s="9">
        <v>24</v>
      </c>
      <c r="H16" s="9"/>
      <c r="I16" s="9"/>
      <c r="J16" s="9"/>
      <c r="K16" s="9"/>
      <c r="L16" s="9">
        <v>26</v>
      </c>
      <c r="M16" s="9"/>
      <c r="N16" s="9"/>
      <c r="O16" s="9"/>
      <c r="P16" s="9"/>
      <c r="Q16" s="9"/>
      <c r="R16" s="9"/>
      <c r="S16" s="9"/>
      <c r="T16" s="9"/>
      <c r="U16" s="9"/>
      <c r="V16" s="9">
        <v>28</v>
      </c>
      <c r="W16" s="9"/>
      <c r="X16" s="9"/>
      <c r="Y16" s="9"/>
      <c r="Z16" s="9"/>
      <c r="AA16" s="9"/>
      <c r="AB16" s="9"/>
      <c r="AC16" s="9"/>
      <c r="AD16" s="9"/>
      <c r="AE16" s="9"/>
      <c r="AF16" s="9">
        <v>25</v>
      </c>
      <c r="AG16" s="9"/>
      <c r="AH16" s="9"/>
      <c r="AI16" s="9"/>
      <c r="AJ16" s="9"/>
      <c r="AK16" s="9">
        <v>25</v>
      </c>
      <c r="AL16" s="9"/>
      <c r="AM16" s="9"/>
      <c r="AN16" s="9"/>
      <c r="AO16" s="9"/>
      <c r="AP16" s="9"/>
      <c r="AQ16" s="9"/>
      <c r="AR16" s="9"/>
      <c r="AS16" s="9">
        <v>24</v>
      </c>
      <c r="AT16" s="9">
        <v>26</v>
      </c>
      <c r="AU16" s="9">
        <v>28</v>
      </c>
      <c r="AV16" s="9">
        <v>25</v>
      </c>
      <c r="AW16" s="9">
        <v>25</v>
      </c>
      <c r="AX16" s="9">
        <v>76</v>
      </c>
      <c r="AY16" s="9">
        <v>128</v>
      </c>
      <c r="AZ16" s="9">
        <v>25</v>
      </c>
      <c r="BA16" s="9">
        <v>76128.25</v>
      </c>
      <c r="BB16" s="9">
        <v>45</v>
      </c>
      <c r="BP16" s="5">
        <v>0</v>
      </c>
      <c r="BQ16" s="5" t="s">
        <v>347</v>
      </c>
      <c r="BR16" s="5"/>
      <c r="BS16" s="5">
        <v>4.5</v>
      </c>
      <c r="BX16" s="5" t="s">
        <v>302</v>
      </c>
      <c r="BY16" s="5" t="s">
        <v>347</v>
      </c>
      <c r="BZ16" s="5">
        <v>76128.25</v>
      </c>
      <c r="CA16" s="5">
        <v>45</v>
      </c>
    </row>
    <row r="17" spans="1:79" ht="39" x14ac:dyDescent="0.25">
      <c r="A17" s="30" t="s">
        <v>313</v>
      </c>
      <c r="B17" s="61" t="s">
        <v>314</v>
      </c>
      <c r="C17" s="5" t="s">
        <v>348</v>
      </c>
      <c r="D17" s="9" t="s">
        <v>292</v>
      </c>
      <c r="E17" s="9" t="s">
        <v>128</v>
      </c>
      <c r="F17" s="9" t="s">
        <v>142</v>
      </c>
      <c r="G17" s="9">
        <v>28</v>
      </c>
      <c r="H17" s="9" t="s">
        <v>134</v>
      </c>
      <c r="I17" s="9" t="s">
        <v>324</v>
      </c>
      <c r="J17" s="9" t="s">
        <v>129</v>
      </c>
      <c r="K17" s="9" t="s">
        <v>338</v>
      </c>
      <c r="L17" s="9">
        <v>26</v>
      </c>
      <c r="M17" s="9" t="s">
        <v>134</v>
      </c>
      <c r="N17" s="9">
        <v>0</v>
      </c>
      <c r="O17" s="9">
        <v>111</v>
      </c>
      <c r="P17" s="9">
        <v>55</v>
      </c>
      <c r="Q17" s="9">
        <v>111.55</v>
      </c>
      <c r="R17" s="9">
        <v>19</v>
      </c>
      <c r="S17" s="9" t="s">
        <v>130</v>
      </c>
      <c r="T17" s="9"/>
      <c r="U17" s="9"/>
      <c r="V17" s="31">
        <v>26.75</v>
      </c>
      <c r="W17" s="9" t="s">
        <v>132</v>
      </c>
      <c r="X17" s="9">
        <v>1</v>
      </c>
      <c r="Y17" s="9">
        <v>165.75</v>
      </c>
      <c r="Z17" s="9">
        <v>109.75</v>
      </c>
      <c r="AA17" s="9">
        <v>1166.8475000000001</v>
      </c>
      <c r="AB17" s="9">
        <v>16</v>
      </c>
      <c r="AC17" s="9" t="s">
        <v>330</v>
      </c>
      <c r="AD17" s="9" t="s">
        <v>129</v>
      </c>
      <c r="AE17" s="9" t="s">
        <v>423</v>
      </c>
      <c r="AF17" s="9">
        <v>26</v>
      </c>
      <c r="AG17" s="9" t="s">
        <v>132</v>
      </c>
      <c r="AH17" s="9" t="s">
        <v>300</v>
      </c>
      <c r="AI17" s="9" t="s">
        <v>128</v>
      </c>
      <c r="AJ17" s="9" t="s">
        <v>136</v>
      </c>
      <c r="AK17" s="9">
        <v>27</v>
      </c>
      <c r="AL17" s="9" t="s">
        <v>134</v>
      </c>
      <c r="AM17" s="9">
        <v>2</v>
      </c>
      <c r="AN17" s="9">
        <v>217.75</v>
      </c>
      <c r="AO17" s="9">
        <v>273.75</v>
      </c>
      <c r="AP17" s="9">
        <v>2218.0237499999998</v>
      </c>
      <c r="AQ17" s="9">
        <v>18</v>
      </c>
      <c r="AR17" s="9"/>
      <c r="AS17" s="9">
        <v>28</v>
      </c>
      <c r="AT17" s="9">
        <v>26</v>
      </c>
      <c r="AU17" s="9">
        <v>26.75</v>
      </c>
      <c r="AV17" s="9">
        <v>26</v>
      </c>
      <c r="AW17" s="9">
        <v>27</v>
      </c>
      <c r="AX17" s="9">
        <v>79.75</v>
      </c>
      <c r="AY17" s="9">
        <v>133.75</v>
      </c>
      <c r="AZ17" s="9">
        <v>26.75</v>
      </c>
      <c r="BA17" s="9">
        <v>79884.017500000002</v>
      </c>
      <c r="BB17" s="9">
        <v>36</v>
      </c>
      <c r="BD17" s="29" t="s">
        <v>314</v>
      </c>
      <c r="BE17" s="29" t="s">
        <v>292</v>
      </c>
      <c r="BF17" s="29" t="s">
        <v>142</v>
      </c>
      <c r="BG17" s="29" t="s">
        <v>324</v>
      </c>
      <c r="BH17" s="29" t="s">
        <v>338</v>
      </c>
      <c r="BI17" s="29" t="s">
        <v>130</v>
      </c>
      <c r="BJ17" s="29">
        <v>0</v>
      </c>
      <c r="BK17" s="29" t="s">
        <v>330</v>
      </c>
      <c r="BL17" s="29" t="s">
        <v>423</v>
      </c>
      <c r="BM17" s="29" t="s">
        <v>300</v>
      </c>
      <c r="BN17" s="29" t="s">
        <v>136</v>
      </c>
      <c r="BP17" s="5" t="s">
        <v>314</v>
      </c>
      <c r="BQ17" s="5" t="s">
        <v>348</v>
      </c>
      <c r="BR17">
        <v>6</v>
      </c>
      <c r="BS17" s="5">
        <v>3</v>
      </c>
      <c r="BX17" s="5" t="s">
        <v>314</v>
      </c>
      <c r="BY17" s="5" t="s">
        <v>348</v>
      </c>
      <c r="BZ17" s="5">
        <v>79884.017500000002</v>
      </c>
      <c r="CA17" s="5">
        <v>36</v>
      </c>
    </row>
    <row r="18" spans="1:79" x14ac:dyDescent="0.25">
      <c r="A18" s="30"/>
      <c r="C18" s="5" t="s">
        <v>349</v>
      </c>
      <c r="F18" s="9"/>
      <c r="G18" s="9">
        <v>30</v>
      </c>
      <c r="H18" s="9"/>
      <c r="I18" s="9"/>
      <c r="J18" s="9"/>
      <c r="K18" s="9"/>
      <c r="L18" s="9">
        <v>27</v>
      </c>
      <c r="M18" s="9"/>
      <c r="N18" s="9"/>
      <c r="O18" s="9"/>
      <c r="P18" s="9"/>
      <c r="Q18" s="9"/>
      <c r="R18" s="9"/>
      <c r="S18" s="9"/>
      <c r="T18" s="9"/>
      <c r="U18" s="9"/>
      <c r="V18" s="31">
        <v>28</v>
      </c>
      <c r="W18" s="9"/>
      <c r="X18" s="9"/>
      <c r="Y18" s="9"/>
      <c r="Z18" s="9"/>
      <c r="AA18" s="9"/>
      <c r="AB18" s="9"/>
      <c r="AC18" s="9"/>
      <c r="AD18" s="9"/>
      <c r="AE18" s="9"/>
      <c r="AF18" s="9">
        <v>27</v>
      </c>
      <c r="AG18" s="9"/>
      <c r="AH18" s="9"/>
      <c r="AI18" s="9"/>
      <c r="AJ18" s="9"/>
      <c r="AK18" s="9">
        <v>28</v>
      </c>
      <c r="AL18" s="9"/>
      <c r="AM18" s="9"/>
      <c r="AN18" s="9"/>
      <c r="AO18" s="9"/>
      <c r="AP18" s="9"/>
      <c r="AQ18" s="9"/>
      <c r="AR18" s="9"/>
      <c r="AS18" s="9">
        <v>30</v>
      </c>
      <c r="AT18" s="9">
        <v>27</v>
      </c>
      <c r="AU18" s="9">
        <v>28</v>
      </c>
      <c r="AV18" s="9">
        <v>27</v>
      </c>
      <c r="AW18" s="9">
        <v>28</v>
      </c>
      <c r="AX18" s="9">
        <v>83</v>
      </c>
      <c r="AY18" s="9">
        <v>140</v>
      </c>
      <c r="AZ18" s="9">
        <v>28</v>
      </c>
      <c r="BA18" s="9">
        <v>83140.28</v>
      </c>
      <c r="BB18" s="9">
        <v>13</v>
      </c>
      <c r="BP18" s="5">
        <v>0</v>
      </c>
      <c r="BQ18" s="5" t="s">
        <v>349</v>
      </c>
      <c r="BR18" s="5"/>
      <c r="BS18" s="5">
        <v>3</v>
      </c>
      <c r="BX18" s="5" t="s">
        <v>314</v>
      </c>
      <c r="BY18" s="5" t="s">
        <v>349</v>
      </c>
      <c r="BZ18" s="5">
        <v>83140.28</v>
      </c>
      <c r="CA18" s="5">
        <v>13</v>
      </c>
    </row>
    <row r="19" spans="1:79" ht="26.25" x14ac:dyDescent="0.25">
      <c r="A19" s="30" t="s">
        <v>321</v>
      </c>
      <c r="B19" s="61" t="s">
        <v>322</v>
      </c>
      <c r="C19" s="5" t="s">
        <v>350</v>
      </c>
      <c r="D19" s="9" t="s">
        <v>298</v>
      </c>
      <c r="E19" s="9" t="s">
        <v>128</v>
      </c>
      <c r="F19" s="9" t="s">
        <v>174</v>
      </c>
      <c r="G19" s="9">
        <v>26</v>
      </c>
      <c r="H19" s="9" t="s">
        <v>134</v>
      </c>
      <c r="I19" s="9" t="s">
        <v>328</v>
      </c>
      <c r="J19" s="9" t="s">
        <v>129</v>
      </c>
      <c r="K19" s="9" t="s">
        <v>391</v>
      </c>
      <c r="L19" s="9">
        <v>27</v>
      </c>
      <c r="M19" s="9" t="s">
        <v>134</v>
      </c>
      <c r="N19" s="9">
        <v>0</v>
      </c>
      <c r="O19" s="9">
        <v>102</v>
      </c>
      <c r="P19" s="9">
        <v>51</v>
      </c>
      <c r="Q19" s="9">
        <v>102.51</v>
      </c>
      <c r="R19" s="9">
        <v>25</v>
      </c>
      <c r="S19" s="9" t="s">
        <v>130</v>
      </c>
      <c r="T19" s="9"/>
      <c r="U19" s="9"/>
      <c r="V19" s="31">
        <v>26.25</v>
      </c>
      <c r="W19" s="9" t="s">
        <v>132</v>
      </c>
      <c r="X19" s="9">
        <v>1</v>
      </c>
      <c r="Y19" s="9">
        <v>153</v>
      </c>
      <c r="Z19" s="9">
        <v>102</v>
      </c>
      <c r="AA19" s="9">
        <v>1154.02</v>
      </c>
      <c r="AB19" s="9">
        <v>21</v>
      </c>
      <c r="AC19" s="9" t="s">
        <v>334</v>
      </c>
      <c r="AD19" s="9" t="s">
        <v>128</v>
      </c>
      <c r="AE19" s="9" t="s">
        <v>176</v>
      </c>
      <c r="AF19" s="9">
        <v>24</v>
      </c>
      <c r="AG19" s="9" t="s">
        <v>134</v>
      </c>
      <c r="AH19" s="9" t="s">
        <v>318</v>
      </c>
      <c r="AI19" s="9" t="s">
        <v>129</v>
      </c>
      <c r="AJ19" s="9" t="s">
        <v>390</v>
      </c>
      <c r="AK19" s="9">
        <v>28</v>
      </c>
      <c r="AL19" s="9" t="s">
        <v>132</v>
      </c>
      <c r="AM19" s="9">
        <v>2</v>
      </c>
      <c r="AN19" s="9">
        <v>203</v>
      </c>
      <c r="AO19" s="9">
        <v>255</v>
      </c>
      <c r="AP19" s="9">
        <v>2203.2550000000001</v>
      </c>
      <c r="AQ19" s="9">
        <v>21</v>
      </c>
      <c r="AR19" s="9"/>
      <c r="AS19" s="9">
        <v>26</v>
      </c>
      <c r="AT19" s="9">
        <v>27</v>
      </c>
      <c r="AU19" s="9">
        <v>26.25</v>
      </c>
      <c r="AV19" s="9">
        <v>24</v>
      </c>
      <c r="AW19" s="9">
        <v>28</v>
      </c>
      <c r="AX19" s="9">
        <v>79.25</v>
      </c>
      <c r="AY19" s="9">
        <v>131.25</v>
      </c>
      <c r="AZ19" s="9">
        <v>26.25</v>
      </c>
      <c r="BA19" s="9">
        <v>79381.512499999997</v>
      </c>
      <c r="BB19" s="9">
        <v>38</v>
      </c>
      <c r="BD19" s="29" t="s">
        <v>322</v>
      </c>
      <c r="BE19" s="29" t="s">
        <v>298</v>
      </c>
      <c r="BF19" s="29" t="s">
        <v>174</v>
      </c>
      <c r="BG19" s="29" t="s">
        <v>328</v>
      </c>
      <c r="BH19" s="29" t="s">
        <v>391</v>
      </c>
      <c r="BI19" s="29" t="s">
        <v>130</v>
      </c>
      <c r="BJ19" s="29">
        <v>0</v>
      </c>
      <c r="BK19" s="29" t="s">
        <v>334</v>
      </c>
      <c r="BL19" s="29" t="s">
        <v>176</v>
      </c>
      <c r="BM19" s="29" t="s">
        <v>318</v>
      </c>
      <c r="BN19" s="29" t="s">
        <v>390</v>
      </c>
      <c r="BP19" s="5" t="s">
        <v>322</v>
      </c>
      <c r="BQ19" s="5" t="s">
        <v>350</v>
      </c>
      <c r="BR19">
        <v>6</v>
      </c>
      <c r="BS19" s="5">
        <v>3</v>
      </c>
      <c r="BX19" s="5" t="s">
        <v>322</v>
      </c>
      <c r="BY19" s="5" t="s">
        <v>350</v>
      </c>
      <c r="BZ19" s="5">
        <v>79381.512499999997</v>
      </c>
      <c r="CA19" s="5">
        <v>38</v>
      </c>
    </row>
    <row r="20" spans="1:79" x14ac:dyDescent="0.25">
      <c r="A20" s="30"/>
      <c r="C20" s="5" t="s">
        <v>351</v>
      </c>
      <c r="F20" s="9"/>
      <c r="G20" s="9">
        <v>24</v>
      </c>
      <c r="H20" s="9"/>
      <c r="I20" s="9"/>
      <c r="J20" s="9"/>
      <c r="K20" s="9"/>
      <c r="L20" s="9">
        <v>25</v>
      </c>
      <c r="M20" s="9"/>
      <c r="N20" s="9"/>
      <c r="O20" s="9"/>
      <c r="P20" s="9"/>
      <c r="Q20" s="9"/>
      <c r="R20" s="9"/>
      <c r="S20" s="9"/>
      <c r="T20" s="9"/>
      <c r="U20" s="9"/>
      <c r="V20" s="31">
        <v>24.75</v>
      </c>
      <c r="W20" s="9"/>
      <c r="X20" s="9"/>
      <c r="Y20" s="9"/>
      <c r="Z20" s="9"/>
      <c r="AA20" s="9"/>
      <c r="AB20" s="9"/>
      <c r="AC20" s="9"/>
      <c r="AD20" s="9"/>
      <c r="AE20" s="9"/>
      <c r="AF20" s="9">
        <v>24</v>
      </c>
      <c r="AG20" s="9"/>
      <c r="AH20" s="9"/>
      <c r="AI20" s="9"/>
      <c r="AJ20" s="9"/>
      <c r="AK20" s="9">
        <v>26</v>
      </c>
      <c r="AL20" s="9"/>
      <c r="AM20" s="9"/>
      <c r="AN20" s="9"/>
      <c r="AO20" s="9"/>
      <c r="AP20" s="9"/>
      <c r="AQ20" s="9"/>
      <c r="AR20" s="9"/>
      <c r="AS20" s="9">
        <v>24</v>
      </c>
      <c r="AT20" s="9">
        <v>25</v>
      </c>
      <c r="AU20" s="9">
        <v>24.75</v>
      </c>
      <c r="AV20" s="9">
        <v>24</v>
      </c>
      <c r="AW20" s="9">
        <v>26</v>
      </c>
      <c r="AX20" s="9">
        <v>73.75</v>
      </c>
      <c r="AY20" s="9">
        <v>123.75</v>
      </c>
      <c r="AZ20" s="9">
        <v>24.75</v>
      </c>
      <c r="BA20" s="9">
        <v>73873.997499999998</v>
      </c>
      <c r="BB20" s="9">
        <v>50</v>
      </c>
      <c r="BP20" s="5">
        <v>0</v>
      </c>
      <c r="BQ20" s="5" t="s">
        <v>351</v>
      </c>
      <c r="BR20" s="5"/>
      <c r="BS20" s="5">
        <v>3</v>
      </c>
      <c r="BX20" s="5" t="s">
        <v>322</v>
      </c>
      <c r="BY20" s="5" t="s">
        <v>351</v>
      </c>
      <c r="BZ20" s="5">
        <v>73873.997499999998</v>
      </c>
      <c r="CA20" s="5">
        <v>50</v>
      </c>
    </row>
    <row r="21" spans="1:79" ht="39" x14ac:dyDescent="0.25">
      <c r="A21" s="30" t="s">
        <v>305</v>
      </c>
      <c r="B21" s="61" t="s">
        <v>306</v>
      </c>
      <c r="C21" s="5" t="s">
        <v>352</v>
      </c>
      <c r="D21" s="9" t="s">
        <v>294</v>
      </c>
      <c r="E21" s="9" t="s">
        <v>128</v>
      </c>
      <c r="F21" s="9" t="s">
        <v>136</v>
      </c>
      <c r="G21" s="9">
        <v>29</v>
      </c>
      <c r="H21" s="9" t="s">
        <v>134</v>
      </c>
      <c r="I21" s="9" t="s">
        <v>290</v>
      </c>
      <c r="J21" s="9" t="s">
        <v>129</v>
      </c>
      <c r="K21" s="9" t="s">
        <v>390</v>
      </c>
      <c r="L21" s="9">
        <v>28</v>
      </c>
      <c r="M21" s="9" t="s">
        <v>132</v>
      </c>
      <c r="N21" s="9">
        <v>1</v>
      </c>
      <c r="O21" s="9">
        <v>113</v>
      </c>
      <c r="P21" s="9">
        <v>56</v>
      </c>
      <c r="Q21" s="9">
        <v>1113.56</v>
      </c>
      <c r="R21" s="9">
        <v>10</v>
      </c>
      <c r="S21" s="9" t="s">
        <v>300</v>
      </c>
      <c r="T21" s="9" t="s">
        <v>128</v>
      </c>
      <c r="U21" s="9" t="s">
        <v>142</v>
      </c>
      <c r="V21" s="9">
        <v>26</v>
      </c>
      <c r="W21" s="9" t="s">
        <v>132</v>
      </c>
      <c r="X21" s="9">
        <v>2</v>
      </c>
      <c r="Y21" s="9">
        <v>166</v>
      </c>
      <c r="Z21" s="9">
        <v>111</v>
      </c>
      <c r="AA21" s="9">
        <v>2167.11</v>
      </c>
      <c r="AB21" s="9">
        <v>8</v>
      </c>
      <c r="AC21" s="9" t="s">
        <v>292</v>
      </c>
      <c r="AD21" s="9" t="s">
        <v>129</v>
      </c>
      <c r="AE21" s="9" t="s">
        <v>422</v>
      </c>
      <c r="AF21" s="9">
        <v>28</v>
      </c>
      <c r="AG21" s="9" t="s">
        <v>132</v>
      </c>
      <c r="AH21" s="9" t="s">
        <v>310</v>
      </c>
      <c r="AI21" s="9" t="s">
        <v>128</v>
      </c>
      <c r="AJ21" s="9" t="s">
        <v>165</v>
      </c>
      <c r="AK21" s="9">
        <v>29</v>
      </c>
      <c r="AL21" s="9" t="s">
        <v>132</v>
      </c>
      <c r="AM21" s="9">
        <v>4</v>
      </c>
      <c r="AN21" s="9">
        <v>224</v>
      </c>
      <c r="AO21" s="9">
        <v>280</v>
      </c>
      <c r="AP21" s="9">
        <v>4224.28</v>
      </c>
      <c r="AQ21" s="9">
        <v>4</v>
      </c>
      <c r="AR21" s="9"/>
      <c r="AS21" s="9">
        <v>29</v>
      </c>
      <c r="AT21" s="9">
        <v>28</v>
      </c>
      <c r="AU21" s="9">
        <v>26</v>
      </c>
      <c r="AV21" s="9">
        <v>28</v>
      </c>
      <c r="AW21" s="9">
        <v>29</v>
      </c>
      <c r="AX21" s="9">
        <v>85</v>
      </c>
      <c r="AY21" s="9">
        <v>140</v>
      </c>
      <c r="AZ21" s="9">
        <v>28</v>
      </c>
      <c r="BA21" s="9">
        <v>85140.28</v>
      </c>
      <c r="BB21" s="9">
        <v>5</v>
      </c>
      <c r="BD21" s="29" t="s">
        <v>306</v>
      </c>
      <c r="BE21" s="29" t="s">
        <v>294</v>
      </c>
      <c r="BF21" s="29" t="s">
        <v>136</v>
      </c>
      <c r="BG21" s="29" t="s">
        <v>290</v>
      </c>
      <c r="BH21" s="29" t="s">
        <v>390</v>
      </c>
      <c r="BI21" s="29" t="s">
        <v>300</v>
      </c>
      <c r="BJ21" s="29" t="s">
        <v>142</v>
      </c>
      <c r="BK21" s="29" t="s">
        <v>292</v>
      </c>
      <c r="BL21" s="29" t="s">
        <v>422</v>
      </c>
      <c r="BM21" s="29" t="s">
        <v>310</v>
      </c>
      <c r="BN21" s="29" t="s">
        <v>165</v>
      </c>
      <c r="BP21" s="5" t="s">
        <v>306</v>
      </c>
      <c r="BQ21" s="5" t="s">
        <v>352</v>
      </c>
      <c r="BR21">
        <v>12</v>
      </c>
      <c r="BS21" s="5">
        <v>6</v>
      </c>
      <c r="BT21">
        <v>6</v>
      </c>
      <c r="BU21">
        <v>3</v>
      </c>
      <c r="BV21" t="s">
        <v>15</v>
      </c>
      <c r="BX21" s="5" t="s">
        <v>306</v>
      </c>
      <c r="BY21" s="5" t="s">
        <v>352</v>
      </c>
      <c r="BZ21" s="5">
        <v>85140.28</v>
      </c>
      <c r="CA21" s="5">
        <v>5</v>
      </c>
    </row>
    <row r="22" spans="1:79" x14ac:dyDescent="0.25">
      <c r="A22" s="30"/>
      <c r="C22" s="5" t="s">
        <v>353</v>
      </c>
      <c r="F22" s="9"/>
      <c r="G22" s="9">
        <v>28</v>
      </c>
      <c r="H22" s="9"/>
      <c r="I22" s="9"/>
      <c r="J22" s="9"/>
      <c r="K22" s="9"/>
      <c r="L22" s="9">
        <v>28</v>
      </c>
      <c r="M22" s="9"/>
      <c r="N22" s="9"/>
      <c r="O22" s="9"/>
      <c r="P22" s="9"/>
      <c r="Q22" s="9"/>
      <c r="R22" s="9"/>
      <c r="S22" s="9"/>
      <c r="T22" s="9"/>
      <c r="U22" s="9"/>
      <c r="V22" s="9">
        <v>27</v>
      </c>
      <c r="W22" s="9"/>
      <c r="X22" s="9"/>
      <c r="Y22" s="9"/>
      <c r="Z22" s="9"/>
      <c r="AA22" s="9"/>
      <c r="AB22" s="9"/>
      <c r="AC22" s="9"/>
      <c r="AD22" s="9"/>
      <c r="AE22" s="9"/>
      <c r="AF22" s="9">
        <v>27</v>
      </c>
      <c r="AG22" s="9"/>
      <c r="AH22" s="9"/>
      <c r="AI22" s="9"/>
      <c r="AJ22" s="9"/>
      <c r="AK22" s="9">
        <v>30</v>
      </c>
      <c r="AL22" s="9"/>
      <c r="AM22" s="9"/>
      <c r="AN22" s="9"/>
      <c r="AO22" s="9"/>
      <c r="AP22" s="9"/>
      <c r="AQ22" s="9"/>
      <c r="AR22" s="9"/>
      <c r="AS22" s="9">
        <v>28</v>
      </c>
      <c r="AT22" s="9">
        <v>28</v>
      </c>
      <c r="AU22" s="9">
        <v>27</v>
      </c>
      <c r="AV22" s="9">
        <v>27</v>
      </c>
      <c r="AW22" s="9">
        <v>30</v>
      </c>
      <c r="AX22" s="9">
        <v>83</v>
      </c>
      <c r="AY22" s="9">
        <v>140</v>
      </c>
      <c r="AZ22" s="9">
        <v>28</v>
      </c>
      <c r="BA22" s="9">
        <v>83140.28</v>
      </c>
      <c r="BB22" s="9">
        <v>13</v>
      </c>
      <c r="BP22" s="5">
        <v>0</v>
      </c>
      <c r="BQ22" s="5" t="s">
        <v>353</v>
      </c>
      <c r="BR22" s="5"/>
      <c r="BS22" s="5">
        <v>6</v>
      </c>
      <c r="BU22">
        <v>3</v>
      </c>
      <c r="BX22" s="5" t="s">
        <v>306</v>
      </c>
      <c r="BY22" s="5" t="s">
        <v>353</v>
      </c>
      <c r="BZ22" s="5">
        <v>83140.28</v>
      </c>
      <c r="CA22" s="5">
        <v>13</v>
      </c>
    </row>
    <row r="23" spans="1:79" ht="26.25" x14ac:dyDescent="0.25">
      <c r="A23" s="30" t="s">
        <v>331</v>
      </c>
      <c r="B23" s="61" t="s">
        <v>332</v>
      </c>
      <c r="C23" s="5" t="s">
        <v>354</v>
      </c>
      <c r="D23" s="9" t="s">
        <v>320</v>
      </c>
      <c r="E23" s="9" t="s">
        <v>128</v>
      </c>
      <c r="F23" t="s">
        <v>168</v>
      </c>
      <c r="G23" s="9">
        <v>30</v>
      </c>
      <c r="H23" s="9" t="s">
        <v>134</v>
      </c>
      <c r="I23" s="9" t="s">
        <v>302</v>
      </c>
      <c r="J23" s="9" t="s">
        <v>129</v>
      </c>
      <c r="K23" s="9" t="s">
        <v>143</v>
      </c>
      <c r="L23" s="9">
        <v>25</v>
      </c>
      <c r="M23" s="9" t="s">
        <v>134</v>
      </c>
      <c r="N23" s="9">
        <v>0</v>
      </c>
      <c r="O23" s="9">
        <v>106</v>
      </c>
      <c r="P23" s="9">
        <v>52</v>
      </c>
      <c r="Q23" s="9">
        <v>106.52</v>
      </c>
      <c r="R23" s="9">
        <v>22</v>
      </c>
      <c r="S23" s="9" t="s">
        <v>290</v>
      </c>
      <c r="T23" s="9" t="s">
        <v>129</v>
      </c>
      <c r="U23" s="9" t="s">
        <v>140</v>
      </c>
      <c r="V23" s="9">
        <v>26</v>
      </c>
      <c r="W23" s="9" t="s">
        <v>132</v>
      </c>
      <c r="X23" s="9">
        <v>1</v>
      </c>
      <c r="Y23" s="9">
        <v>154</v>
      </c>
      <c r="Z23" s="9">
        <v>102</v>
      </c>
      <c r="AA23" s="9">
        <v>1155.02</v>
      </c>
      <c r="AB23" s="9">
        <v>20</v>
      </c>
      <c r="AC23" s="9" t="s">
        <v>318</v>
      </c>
      <c r="AD23" s="9" t="s">
        <v>128</v>
      </c>
      <c r="AE23" s="9" t="s">
        <v>241</v>
      </c>
      <c r="AF23" s="9">
        <v>28</v>
      </c>
      <c r="AG23" s="9" t="s">
        <v>132</v>
      </c>
      <c r="AH23" s="9" t="s">
        <v>102</v>
      </c>
      <c r="AI23" s="9" t="s">
        <v>129</v>
      </c>
      <c r="AJ23" s="9" t="s">
        <v>173</v>
      </c>
      <c r="AK23" s="9">
        <v>26</v>
      </c>
      <c r="AL23" s="9" t="s">
        <v>134</v>
      </c>
      <c r="AM23" s="9">
        <v>2</v>
      </c>
      <c r="AN23" s="9">
        <v>206</v>
      </c>
      <c r="AO23" s="9">
        <v>258</v>
      </c>
      <c r="AP23" s="9">
        <v>2206.2579999999998</v>
      </c>
      <c r="AQ23" s="9">
        <v>20</v>
      </c>
      <c r="AR23" s="9"/>
      <c r="AS23" s="9">
        <v>30</v>
      </c>
      <c r="AT23" s="9">
        <v>25</v>
      </c>
      <c r="AU23" s="9">
        <v>26</v>
      </c>
      <c r="AV23" s="9">
        <v>28</v>
      </c>
      <c r="AW23" s="9">
        <v>26</v>
      </c>
      <c r="AX23" s="9">
        <v>80</v>
      </c>
      <c r="AY23" s="9">
        <v>135</v>
      </c>
      <c r="AZ23" s="9">
        <v>26</v>
      </c>
      <c r="BA23" s="9">
        <v>80135.259999999995</v>
      </c>
      <c r="BB23" s="9">
        <v>31</v>
      </c>
      <c r="BD23" s="29" t="s">
        <v>332</v>
      </c>
      <c r="BE23" s="29" t="s">
        <v>320</v>
      </c>
      <c r="BF23" s="29" t="s">
        <v>168</v>
      </c>
      <c r="BG23" s="29" t="s">
        <v>302</v>
      </c>
      <c r="BH23" s="29" t="s">
        <v>143</v>
      </c>
      <c r="BI23" s="29" t="s">
        <v>290</v>
      </c>
      <c r="BJ23" s="29" t="s">
        <v>140</v>
      </c>
      <c r="BK23" s="29" t="s">
        <v>318</v>
      </c>
      <c r="BL23" s="29" t="s">
        <v>241</v>
      </c>
      <c r="BM23" s="29" t="s">
        <v>102</v>
      </c>
      <c r="BN23" s="29" t="s">
        <v>173</v>
      </c>
      <c r="BP23" s="5" t="s">
        <v>332</v>
      </c>
      <c r="BQ23" s="5" t="s">
        <v>354</v>
      </c>
      <c r="BR23">
        <v>6</v>
      </c>
      <c r="BS23" s="5">
        <v>3</v>
      </c>
      <c r="BX23" s="5" t="s">
        <v>332</v>
      </c>
      <c r="BY23" s="5" t="s">
        <v>354</v>
      </c>
      <c r="BZ23" s="5">
        <v>80135.259999999995</v>
      </c>
      <c r="CA23" s="5">
        <v>31</v>
      </c>
    </row>
    <row r="24" spans="1:79" x14ac:dyDescent="0.25">
      <c r="A24" s="30"/>
      <c r="C24" s="5" t="s">
        <v>355</v>
      </c>
      <c r="F24" s="9"/>
      <c r="G24" s="9">
        <v>27</v>
      </c>
      <c r="H24" s="9"/>
      <c r="I24" s="9"/>
      <c r="J24" s="9"/>
      <c r="K24" s="9"/>
      <c r="L24" s="9">
        <v>24</v>
      </c>
      <c r="M24" s="9"/>
      <c r="N24" s="9"/>
      <c r="O24" s="9"/>
      <c r="P24" s="9"/>
      <c r="Q24" s="9"/>
      <c r="R24" s="9"/>
      <c r="S24" s="9"/>
      <c r="T24" s="9"/>
      <c r="U24" s="9"/>
      <c r="V24" s="9">
        <v>22</v>
      </c>
      <c r="W24" s="9"/>
      <c r="X24" s="9"/>
      <c r="Y24" s="9"/>
      <c r="Z24" s="9"/>
      <c r="AA24" s="9"/>
      <c r="AB24" s="9"/>
      <c r="AC24" s="9"/>
      <c r="AD24" s="9"/>
      <c r="AE24" s="9"/>
      <c r="AF24" s="9">
        <v>26</v>
      </c>
      <c r="AG24" s="9"/>
      <c r="AH24" s="9"/>
      <c r="AI24" s="9"/>
      <c r="AJ24" s="9"/>
      <c r="AK24" s="9">
        <v>24</v>
      </c>
      <c r="AL24" s="9"/>
      <c r="AM24" s="9"/>
      <c r="AN24" s="9"/>
      <c r="AO24" s="9"/>
      <c r="AP24" s="9"/>
      <c r="AQ24" s="9"/>
      <c r="AR24" s="9"/>
      <c r="AS24" s="9">
        <v>27</v>
      </c>
      <c r="AT24" s="9">
        <v>24</v>
      </c>
      <c r="AU24" s="9">
        <v>22</v>
      </c>
      <c r="AV24" s="9">
        <v>26</v>
      </c>
      <c r="AW24" s="9">
        <v>24</v>
      </c>
      <c r="AX24" s="9">
        <v>74</v>
      </c>
      <c r="AY24" s="9">
        <v>123</v>
      </c>
      <c r="AZ24" s="9">
        <v>24</v>
      </c>
      <c r="BA24" s="9">
        <v>74123.240000000005</v>
      </c>
      <c r="BB24" s="9">
        <v>49</v>
      </c>
      <c r="BP24" s="5">
        <v>0</v>
      </c>
      <c r="BQ24" s="5" t="s">
        <v>355</v>
      </c>
      <c r="BR24" s="5"/>
      <c r="BS24" s="5">
        <v>3</v>
      </c>
      <c r="BX24" s="5" t="s">
        <v>332</v>
      </c>
      <c r="BY24" s="5" t="s">
        <v>355</v>
      </c>
      <c r="BZ24" s="5">
        <v>74123.240000000005</v>
      </c>
      <c r="CA24" s="5">
        <v>49</v>
      </c>
    </row>
    <row r="25" spans="1:79" ht="26.25" x14ac:dyDescent="0.25">
      <c r="A25" s="30" t="s">
        <v>323</v>
      </c>
      <c r="B25" s="61" t="s">
        <v>324</v>
      </c>
      <c r="C25" s="5" t="s">
        <v>356</v>
      </c>
      <c r="D25" s="9" t="s">
        <v>330</v>
      </c>
      <c r="E25" s="9" t="s">
        <v>129</v>
      </c>
      <c r="F25" s="9" t="s">
        <v>171</v>
      </c>
      <c r="G25" s="9">
        <v>26</v>
      </c>
      <c r="H25" s="9" t="s">
        <v>132</v>
      </c>
      <c r="I25" s="9" t="s">
        <v>314</v>
      </c>
      <c r="J25" s="9" t="s">
        <v>128</v>
      </c>
      <c r="K25" s="9" t="s">
        <v>338</v>
      </c>
      <c r="L25" s="9">
        <v>29</v>
      </c>
      <c r="M25" s="9" t="s">
        <v>132</v>
      </c>
      <c r="N25" s="9">
        <v>2</v>
      </c>
      <c r="O25" s="9">
        <v>108</v>
      </c>
      <c r="P25" s="9">
        <v>54</v>
      </c>
      <c r="Q25" s="9">
        <v>2108.54</v>
      </c>
      <c r="R25" s="9">
        <v>6</v>
      </c>
      <c r="S25" s="9" t="s">
        <v>310</v>
      </c>
      <c r="T25" s="9" t="s">
        <v>129</v>
      </c>
      <c r="U25" s="9" t="s">
        <v>174</v>
      </c>
      <c r="V25" s="9">
        <v>28</v>
      </c>
      <c r="W25" s="9" t="s">
        <v>132</v>
      </c>
      <c r="X25" s="9">
        <v>3</v>
      </c>
      <c r="Y25" s="9">
        <v>163</v>
      </c>
      <c r="Z25" s="9">
        <v>109</v>
      </c>
      <c r="AA25" s="9">
        <v>3164.09</v>
      </c>
      <c r="AB25" s="9">
        <v>2</v>
      </c>
      <c r="AC25" s="9" t="s">
        <v>320</v>
      </c>
      <c r="AD25" s="9" t="s">
        <v>128</v>
      </c>
      <c r="AE25" s="9" t="s">
        <v>391</v>
      </c>
      <c r="AF25" s="9">
        <v>25</v>
      </c>
      <c r="AG25" s="9" t="s">
        <v>134</v>
      </c>
      <c r="AH25" s="9" t="s">
        <v>294</v>
      </c>
      <c r="AI25" s="9" t="s">
        <v>128</v>
      </c>
      <c r="AJ25" s="9" t="s">
        <v>142</v>
      </c>
      <c r="AK25" s="9">
        <v>27</v>
      </c>
      <c r="AL25" s="9" t="s">
        <v>134</v>
      </c>
      <c r="AM25" s="9">
        <v>3</v>
      </c>
      <c r="AN25" s="9">
        <v>214</v>
      </c>
      <c r="AO25" s="9">
        <v>268</v>
      </c>
      <c r="AP25" s="9">
        <v>3214.268</v>
      </c>
      <c r="AQ25" s="9">
        <v>11</v>
      </c>
      <c r="AR25" s="9"/>
      <c r="AS25" s="9">
        <v>26</v>
      </c>
      <c r="AT25" s="9">
        <v>29</v>
      </c>
      <c r="AU25" s="9">
        <v>28</v>
      </c>
      <c r="AV25" s="9">
        <v>25</v>
      </c>
      <c r="AW25" s="9">
        <v>27</v>
      </c>
      <c r="AX25" s="9">
        <v>81</v>
      </c>
      <c r="AY25" s="9">
        <v>135</v>
      </c>
      <c r="AZ25" s="9">
        <v>27</v>
      </c>
      <c r="BA25" s="9">
        <v>81135.27</v>
      </c>
      <c r="BB25" s="9">
        <v>27</v>
      </c>
      <c r="BD25" s="29" t="s">
        <v>324</v>
      </c>
      <c r="BE25" s="29" t="s">
        <v>330</v>
      </c>
      <c r="BF25" s="29" t="s">
        <v>171</v>
      </c>
      <c r="BG25" s="29" t="s">
        <v>314</v>
      </c>
      <c r="BH25" s="29" t="s">
        <v>338</v>
      </c>
      <c r="BI25" s="29" t="s">
        <v>310</v>
      </c>
      <c r="BJ25" s="29" t="s">
        <v>174</v>
      </c>
      <c r="BK25" s="29" t="s">
        <v>320</v>
      </c>
      <c r="BL25" s="29" t="s">
        <v>391</v>
      </c>
      <c r="BM25" s="29" t="s">
        <v>294</v>
      </c>
      <c r="BN25" s="29" t="s">
        <v>142</v>
      </c>
      <c r="BP25" s="5" t="s">
        <v>324</v>
      </c>
      <c r="BQ25" s="5" t="s">
        <v>356</v>
      </c>
      <c r="BR25">
        <v>9</v>
      </c>
      <c r="BS25" s="5">
        <v>4.5</v>
      </c>
      <c r="BX25" s="5" t="s">
        <v>324</v>
      </c>
      <c r="BY25" s="5" t="s">
        <v>356</v>
      </c>
      <c r="BZ25" s="5">
        <v>81135.27</v>
      </c>
      <c r="CA25" s="5">
        <v>27</v>
      </c>
    </row>
    <row r="26" spans="1:79" x14ac:dyDescent="0.25">
      <c r="A26" s="30"/>
      <c r="C26" s="5" t="s">
        <v>357</v>
      </c>
      <c r="F26" s="9"/>
      <c r="G26" s="9">
        <v>25</v>
      </c>
      <c r="H26" s="9"/>
      <c r="I26" s="9"/>
      <c r="J26" s="9"/>
      <c r="K26" s="9"/>
      <c r="L26" s="9">
        <v>28</v>
      </c>
      <c r="M26" s="9"/>
      <c r="N26" s="9"/>
      <c r="O26" s="9"/>
      <c r="P26" s="9"/>
      <c r="Q26" s="9"/>
      <c r="R26" s="9"/>
      <c r="S26" s="9"/>
      <c r="T26" s="9"/>
      <c r="U26" s="9"/>
      <c r="V26" s="9">
        <v>27</v>
      </c>
      <c r="W26" s="9"/>
      <c r="X26" s="9"/>
      <c r="Y26" s="9"/>
      <c r="Z26" s="9"/>
      <c r="AA26" s="9"/>
      <c r="AB26" s="9"/>
      <c r="AC26" s="9"/>
      <c r="AD26" s="9"/>
      <c r="AE26" s="9"/>
      <c r="AF26" s="9">
        <v>26</v>
      </c>
      <c r="AG26" s="9"/>
      <c r="AH26" s="9"/>
      <c r="AI26" s="9"/>
      <c r="AJ26" s="9"/>
      <c r="AK26" s="9">
        <v>27</v>
      </c>
      <c r="AL26" s="9"/>
      <c r="AM26" s="9"/>
      <c r="AN26" s="9"/>
      <c r="AO26" s="9"/>
      <c r="AP26" s="9"/>
      <c r="AQ26" s="9"/>
      <c r="AR26" s="9"/>
      <c r="AS26" s="9">
        <v>25</v>
      </c>
      <c r="AT26" s="9">
        <v>28</v>
      </c>
      <c r="AU26" s="9">
        <v>27</v>
      </c>
      <c r="AV26" s="9">
        <v>26</v>
      </c>
      <c r="AW26" s="9">
        <v>27</v>
      </c>
      <c r="AX26" s="9">
        <v>80</v>
      </c>
      <c r="AY26" s="9">
        <v>133</v>
      </c>
      <c r="AZ26" s="9">
        <v>27</v>
      </c>
      <c r="BA26" s="9">
        <v>80133.27</v>
      </c>
      <c r="BB26" s="9">
        <v>32</v>
      </c>
      <c r="BP26" s="5">
        <v>0</v>
      </c>
      <c r="BQ26" s="5" t="s">
        <v>357</v>
      </c>
      <c r="BR26" s="5"/>
      <c r="BS26" s="5">
        <v>4.5</v>
      </c>
      <c r="BX26" s="5" t="s">
        <v>324</v>
      </c>
      <c r="BY26" s="5" t="s">
        <v>357</v>
      </c>
      <c r="BZ26" s="5">
        <v>80133.27</v>
      </c>
      <c r="CA26" s="5">
        <v>32</v>
      </c>
    </row>
    <row r="27" spans="1:79" ht="39" x14ac:dyDescent="0.25">
      <c r="A27" s="30" t="s">
        <v>325</v>
      </c>
      <c r="B27" s="61" t="s">
        <v>326</v>
      </c>
      <c r="C27" s="5" t="s">
        <v>358</v>
      </c>
      <c r="D27" s="9" t="s">
        <v>328</v>
      </c>
      <c r="E27" s="9" t="s">
        <v>128</v>
      </c>
      <c r="F27" s="9" t="s">
        <v>390</v>
      </c>
      <c r="G27" s="9">
        <v>26</v>
      </c>
      <c r="H27" s="9" t="s">
        <v>134</v>
      </c>
      <c r="I27" s="9" t="s">
        <v>312</v>
      </c>
      <c r="J27" s="9" t="s">
        <v>129</v>
      </c>
      <c r="K27" s="9" t="s">
        <v>175</v>
      </c>
      <c r="L27" s="9">
        <v>24</v>
      </c>
      <c r="M27" s="9" t="s">
        <v>134</v>
      </c>
      <c r="N27" s="9">
        <v>0</v>
      </c>
      <c r="O27" s="9">
        <v>103</v>
      </c>
      <c r="P27" s="9">
        <v>52</v>
      </c>
      <c r="Q27" s="9">
        <v>103.52</v>
      </c>
      <c r="R27" s="9">
        <v>24</v>
      </c>
      <c r="S27" s="9" t="s">
        <v>318</v>
      </c>
      <c r="T27" s="9" t="s">
        <v>129</v>
      </c>
      <c r="U27" s="9" t="s">
        <v>335</v>
      </c>
      <c r="V27" s="9">
        <v>25</v>
      </c>
      <c r="W27" s="9" t="s">
        <v>134</v>
      </c>
      <c r="X27" s="9">
        <v>0</v>
      </c>
      <c r="Y27" s="9">
        <v>155</v>
      </c>
      <c r="Z27" s="9">
        <v>104</v>
      </c>
      <c r="AA27" s="9">
        <v>156.04</v>
      </c>
      <c r="AB27" s="9">
        <v>25</v>
      </c>
      <c r="AC27" s="9" t="s">
        <v>130</v>
      </c>
      <c r="AD27" s="9"/>
      <c r="AE27" s="9"/>
      <c r="AF27" s="9"/>
      <c r="AG27" s="9" t="s">
        <v>132</v>
      </c>
      <c r="AH27" s="9" t="s">
        <v>290</v>
      </c>
      <c r="AI27" s="9" t="s">
        <v>128</v>
      </c>
      <c r="AJ27" s="9" t="s">
        <v>176</v>
      </c>
      <c r="AK27" s="9">
        <v>30</v>
      </c>
      <c r="AL27" s="9" t="s">
        <v>134</v>
      </c>
      <c r="AM27" s="9">
        <v>1</v>
      </c>
      <c r="AN27" s="9">
        <v>185</v>
      </c>
      <c r="AO27" s="9">
        <v>215</v>
      </c>
      <c r="AP27" s="9">
        <v>1185.2149999999999</v>
      </c>
      <c r="AQ27" s="9">
        <v>25</v>
      </c>
      <c r="AR27" s="9"/>
      <c r="AS27" s="9">
        <v>26</v>
      </c>
      <c r="AT27" s="9">
        <v>24</v>
      </c>
      <c r="AU27" s="9">
        <v>25</v>
      </c>
      <c r="AV27" s="9">
        <v>0</v>
      </c>
      <c r="AW27" s="9">
        <v>30</v>
      </c>
      <c r="AX27" s="9">
        <v>75</v>
      </c>
      <c r="AY27" s="9">
        <v>105</v>
      </c>
      <c r="AZ27" s="9">
        <v>25</v>
      </c>
      <c r="BA27" s="9">
        <v>75105.25</v>
      </c>
      <c r="BB27" s="9">
        <v>48</v>
      </c>
      <c r="BD27" s="29" t="s">
        <v>326</v>
      </c>
      <c r="BE27" s="29" t="s">
        <v>328</v>
      </c>
      <c r="BF27" s="29" t="s">
        <v>390</v>
      </c>
      <c r="BG27" s="29" t="s">
        <v>312</v>
      </c>
      <c r="BH27" s="29" t="s">
        <v>175</v>
      </c>
      <c r="BI27" s="29" t="s">
        <v>318</v>
      </c>
      <c r="BJ27" s="29" t="s">
        <v>335</v>
      </c>
      <c r="BK27" s="29" t="s">
        <v>130</v>
      </c>
      <c r="BL27" s="29">
        <v>0</v>
      </c>
      <c r="BM27" s="29" t="s">
        <v>290</v>
      </c>
      <c r="BN27" s="29" t="s">
        <v>176</v>
      </c>
      <c r="BP27" s="5" t="s">
        <v>326</v>
      </c>
      <c r="BQ27" s="5" t="s">
        <v>358</v>
      </c>
      <c r="BR27">
        <v>3</v>
      </c>
      <c r="BS27" s="5">
        <v>1.5</v>
      </c>
      <c r="BX27" s="5" t="s">
        <v>326</v>
      </c>
      <c r="BY27" s="5" t="s">
        <v>358</v>
      </c>
      <c r="BZ27" s="5">
        <v>75105.25</v>
      </c>
      <c r="CA27" s="5">
        <v>48</v>
      </c>
    </row>
    <row r="28" spans="1:79" x14ac:dyDescent="0.25">
      <c r="A28" s="30"/>
      <c r="C28" s="5" t="s">
        <v>359</v>
      </c>
      <c r="F28" s="9"/>
      <c r="G28" s="9">
        <v>27</v>
      </c>
      <c r="H28" s="9"/>
      <c r="I28" s="9"/>
      <c r="J28" s="9"/>
      <c r="K28" s="9"/>
      <c r="L28" s="9">
        <v>26</v>
      </c>
      <c r="M28" s="9"/>
      <c r="N28" s="9"/>
      <c r="O28" s="9"/>
      <c r="P28" s="9"/>
      <c r="Q28" s="9"/>
      <c r="R28" s="9"/>
      <c r="S28" s="9"/>
      <c r="T28" s="9"/>
      <c r="U28" s="9"/>
      <c r="V28" s="9">
        <v>27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>
        <v>30</v>
      </c>
      <c r="AL28" s="9"/>
      <c r="AM28" s="9"/>
      <c r="AN28" s="9"/>
      <c r="AO28" s="9"/>
      <c r="AP28" s="9"/>
      <c r="AQ28" s="9"/>
      <c r="AR28" s="9"/>
      <c r="AS28" s="9">
        <v>27</v>
      </c>
      <c r="AT28" s="9">
        <v>26</v>
      </c>
      <c r="AU28" s="9">
        <v>27</v>
      </c>
      <c r="AV28" s="9">
        <v>0</v>
      </c>
      <c r="AW28" s="9">
        <v>30</v>
      </c>
      <c r="AX28" s="9">
        <v>80</v>
      </c>
      <c r="AY28" s="9">
        <v>110</v>
      </c>
      <c r="AZ28" s="9">
        <v>27</v>
      </c>
      <c r="BA28" s="9">
        <v>80110.27</v>
      </c>
      <c r="BB28" s="9">
        <v>35</v>
      </c>
      <c r="BP28" s="5">
        <v>0</v>
      </c>
      <c r="BQ28" s="5" t="s">
        <v>359</v>
      </c>
      <c r="BR28" s="5"/>
      <c r="BS28" s="5">
        <v>1.5</v>
      </c>
      <c r="BX28" s="5" t="s">
        <v>326</v>
      </c>
      <c r="BY28" s="5" t="s">
        <v>359</v>
      </c>
      <c r="BZ28" s="5">
        <v>80110.27</v>
      </c>
      <c r="CA28" s="5">
        <v>35</v>
      </c>
    </row>
    <row r="29" spans="1:79" ht="39" x14ac:dyDescent="0.25">
      <c r="A29" s="30" t="s">
        <v>289</v>
      </c>
      <c r="B29" s="61" t="s">
        <v>290</v>
      </c>
      <c r="C29" s="5" t="s">
        <v>360</v>
      </c>
      <c r="D29" s="9" t="s">
        <v>304</v>
      </c>
      <c r="E29" s="9" t="s">
        <v>129</v>
      </c>
      <c r="F29" s="9" t="s">
        <v>143</v>
      </c>
      <c r="G29" s="9">
        <v>28</v>
      </c>
      <c r="H29" s="9" t="s">
        <v>134</v>
      </c>
      <c r="I29" s="9" t="s">
        <v>306</v>
      </c>
      <c r="J29" s="9" t="s">
        <v>128</v>
      </c>
      <c r="K29" s="9" t="s">
        <v>390</v>
      </c>
      <c r="L29" s="9">
        <v>28</v>
      </c>
      <c r="M29" s="9" t="s">
        <v>134</v>
      </c>
      <c r="N29" s="9">
        <v>0</v>
      </c>
      <c r="O29" s="9">
        <v>109</v>
      </c>
      <c r="P29" s="9">
        <v>55</v>
      </c>
      <c r="Q29" s="9">
        <v>109.55</v>
      </c>
      <c r="R29" s="9">
        <v>20</v>
      </c>
      <c r="S29" s="9" t="s">
        <v>332</v>
      </c>
      <c r="T29" s="9" t="s">
        <v>128</v>
      </c>
      <c r="U29" s="9" t="s">
        <v>140</v>
      </c>
      <c r="V29" s="9">
        <v>23</v>
      </c>
      <c r="W29" s="9" t="s">
        <v>134</v>
      </c>
      <c r="X29" s="9">
        <v>0</v>
      </c>
      <c r="Y29" s="9">
        <v>157</v>
      </c>
      <c r="Z29" s="9">
        <v>106</v>
      </c>
      <c r="AA29" s="9">
        <v>158.06</v>
      </c>
      <c r="AB29" s="9">
        <v>23</v>
      </c>
      <c r="AC29" s="9" t="s">
        <v>426</v>
      </c>
      <c r="AD29" s="9" t="s">
        <v>129</v>
      </c>
      <c r="AE29" s="9" t="s">
        <v>136</v>
      </c>
      <c r="AF29" s="9">
        <v>29</v>
      </c>
      <c r="AG29" s="9" t="s">
        <v>132</v>
      </c>
      <c r="AH29" s="9" t="s">
        <v>326</v>
      </c>
      <c r="AI29" s="9" t="s">
        <v>129</v>
      </c>
      <c r="AJ29" s="9" t="s">
        <v>176</v>
      </c>
      <c r="AK29" s="9">
        <v>30</v>
      </c>
      <c r="AL29" s="9" t="s">
        <v>132</v>
      </c>
      <c r="AM29" s="9">
        <v>2</v>
      </c>
      <c r="AN29" s="9">
        <v>221</v>
      </c>
      <c r="AO29" s="9">
        <v>274</v>
      </c>
      <c r="AP29" s="9">
        <v>2221.2739999999999</v>
      </c>
      <c r="AQ29" s="9">
        <v>15</v>
      </c>
      <c r="AR29" s="9"/>
      <c r="AS29" s="9">
        <v>28</v>
      </c>
      <c r="AT29" s="9">
        <v>28</v>
      </c>
      <c r="AU29" s="9">
        <v>23</v>
      </c>
      <c r="AV29" s="9">
        <v>29</v>
      </c>
      <c r="AW29" s="9">
        <v>30</v>
      </c>
      <c r="AX29" s="9">
        <v>85</v>
      </c>
      <c r="AY29" s="9">
        <v>138</v>
      </c>
      <c r="AZ29" s="9">
        <v>28</v>
      </c>
      <c r="BA29" s="9">
        <v>85138.28</v>
      </c>
      <c r="BB29" s="9">
        <v>6</v>
      </c>
      <c r="BD29" s="29" t="s">
        <v>290</v>
      </c>
      <c r="BE29" s="29" t="s">
        <v>304</v>
      </c>
      <c r="BF29" s="29" t="s">
        <v>143</v>
      </c>
      <c r="BG29" s="29" t="s">
        <v>306</v>
      </c>
      <c r="BH29" s="29" t="s">
        <v>390</v>
      </c>
      <c r="BI29" s="29" t="s">
        <v>332</v>
      </c>
      <c r="BJ29" s="29" t="s">
        <v>140</v>
      </c>
      <c r="BK29" s="29" t="s">
        <v>426</v>
      </c>
      <c r="BL29" s="29" t="s">
        <v>136</v>
      </c>
      <c r="BM29" s="29" t="s">
        <v>326</v>
      </c>
      <c r="BN29" s="29" t="s">
        <v>176</v>
      </c>
      <c r="BP29" s="5" t="s">
        <v>290</v>
      </c>
      <c r="BQ29" s="5" t="s">
        <v>360</v>
      </c>
      <c r="BR29">
        <v>6</v>
      </c>
      <c r="BS29" s="5">
        <v>3</v>
      </c>
      <c r="BX29" s="5" t="s">
        <v>290</v>
      </c>
      <c r="BY29" s="5" t="s">
        <v>360</v>
      </c>
      <c r="BZ29" s="5">
        <v>85138.28</v>
      </c>
      <c r="CA29" s="5">
        <v>6</v>
      </c>
    </row>
    <row r="30" spans="1:79" x14ac:dyDescent="0.25">
      <c r="A30" s="30"/>
      <c r="C30" s="5" t="s">
        <v>361</v>
      </c>
      <c r="F30" s="9"/>
      <c r="G30" s="9">
        <v>27</v>
      </c>
      <c r="H30" s="9"/>
      <c r="I30" s="9"/>
      <c r="J30" s="9"/>
      <c r="K30" s="9"/>
      <c r="L30" s="9">
        <v>26</v>
      </c>
      <c r="M30" s="9"/>
      <c r="N30" s="9"/>
      <c r="O30" s="9"/>
      <c r="P30" s="9"/>
      <c r="Q30" s="9"/>
      <c r="R30" s="9"/>
      <c r="S30" s="9"/>
      <c r="T30" s="9"/>
      <c r="U30" s="9"/>
      <c r="V30" s="9">
        <v>25</v>
      </c>
      <c r="W30" s="9"/>
      <c r="X30" s="9"/>
      <c r="Y30" s="9"/>
      <c r="Z30" s="9"/>
      <c r="AA30" s="9"/>
      <c r="AB30" s="9"/>
      <c r="AC30" s="9"/>
      <c r="AD30" s="9"/>
      <c r="AE30" s="9"/>
      <c r="AF30" s="9">
        <v>28</v>
      </c>
      <c r="AG30" s="9"/>
      <c r="AH30" s="9"/>
      <c r="AI30" s="9"/>
      <c r="AJ30" s="9"/>
      <c r="AK30" s="9">
        <v>30</v>
      </c>
      <c r="AL30" s="9"/>
      <c r="AM30" s="9"/>
      <c r="AN30" s="9"/>
      <c r="AO30" s="9"/>
      <c r="AP30" s="9"/>
      <c r="AQ30" s="9"/>
      <c r="AR30" s="9"/>
      <c r="AS30" s="9">
        <v>27</v>
      </c>
      <c r="AT30" s="9">
        <v>26</v>
      </c>
      <c r="AU30" s="9">
        <v>25</v>
      </c>
      <c r="AV30" s="9">
        <v>28</v>
      </c>
      <c r="AW30" s="9">
        <v>30</v>
      </c>
      <c r="AX30" s="9">
        <v>81</v>
      </c>
      <c r="AY30" s="9">
        <v>136</v>
      </c>
      <c r="AZ30" s="9">
        <v>27</v>
      </c>
      <c r="BA30" s="9">
        <v>81136.27</v>
      </c>
      <c r="BB30" s="9">
        <v>23</v>
      </c>
      <c r="BQ30" s="5" t="s">
        <v>361</v>
      </c>
      <c r="BR30" s="5"/>
      <c r="BS30" s="5">
        <v>3</v>
      </c>
      <c r="BX30" s="5" t="s">
        <v>290</v>
      </c>
      <c r="BY30" s="5" t="s">
        <v>361</v>
      </c>
      <c r="BZ30" s="5">
        <v>81136.27</v>
      </c>
      <c r="CA30" s="5">
        <v>23</v>
      </c>
    </row>
    <row r="31" spans="1:79" ht="39" x14ac:dyDescent="0.25">
      <c r="A31" s="30" t="s">
        <v>291</v>
      </c>
      <c r="B31" s="61" t="s">
        <v>292</v>
      </c>
      <c r="C31" s="5" t="s">
        <v>362</v>
      </c>
      <c r="D31" s="9" t="s">
        <v>314</v>
      </c>
      <c r="E31" s="9" t="s">
        <v>129</v>
      </c>
      <c r="F31" s="9" t="s">
        <v>142</v>
      </c>
      <c r="G31" s="9">
        <v>29</v>
      </c>
      <c r="H31" s="9" t="s">
        <v>132</v>
      </c>
      <c r="I31" s="9" t="s">
        <v>300</v>
      </c>
      <c r="J31" s="9" t="s">
        <v>128</v>
      </c>
      <c r="K31" s="9" t="s">
        <v>174</v>
      </c>
      <c r="L31" s="9">
        <v>26</v>
      </c>
      <c r="M31" s="9" t="s">
        <v>134</v>
      </c>
      <c r="N31" s="9">
        <v>1</v>
      </c>
      <c r="O31" s="9">
        <v>108</v>
      </c>
      <c r="P31" s="9">
        <v>53</v>
      </c>
      <c r="Q31" s="9">
        <v>1108.53</v>
      </c>
      <c r="R31" s="9">
        <v>14</v>
      </c>
      <c r="S31" s="9" t="s">
        <v>328</v>
      </c>
      <c r="T31" s="9" t="s">
        <v>129</v>
      </c>
      <c r="U31" s="9" t="s">
        <v>168</v>
      </c>
      <c r="V31" s="9">
        <v>28</v>
      </c>
      <c r="W31" s="9" t="s">
        <v>132</v>
      </c>
      <c r="X31" s="9">
        <v>2</v>
      </c>
      <c r="Y31" s="9">
        <v>165</v>
      </c>
      <c r="Z31" s="9">
        <v>110</v>
      </c>
      <c r="AA31" s="9">
        <v>2166.1</v>
      </c>
      <c r="AB31" s="9">
        <v>9</v>
      </c>
      <c r="AC31" s="9" t="s">
        <v>306</v>
      </c>
      <c r="AD31" s="9" t="s">
        <v>128</v>
      </c>
      <c r="AE31" s="9" t="s">
        <v>422</v>
      </c>
      <c r="AF31" s="9">
        <v>26</v>
      </c>
      <c r="AG31" s="9" t="s">
        <v>134</v>
      </c>
      <c r="AH31" s="9" t="s">
        <v>312</v>
      </c>
      <c r="AI31" s="9" t="s">
        <v>129</v>
      </c>
      <c r="AJ31" s="9" t="s">
        <v>165</v>
      </c>
      <c r="AK31" s="9">
        <v>27</v>
      </c>
      <c r="AL31" s="9" t="s">
        <v>134</v>
      </c>
      <c r="AM31" s="9">
        <v>2</v>
      </c>
      <c r="AN31" s="9">
        <v>220</v>
      </c>
      <c r="AO31" s="9">
        <v>275</v>
      </c>
      <c r="AP31" s="9">
        <v>2220.2750000000001</v>
      </c>
      <c r="AQ31" s="9">
        <v>16</v>
      </c>
      <c r="AR31" s="9"/>
      <c r="AS31" s="9">
        <v>29</v>
      </c>
      <c r="AT31" s="9">
        <v>26</v>
      </c>
      <c r="AU31" s="9">
        <v>28</v>
      </c>
      <c r="AV31" s="9">
        <v>26</v>
      </c>
      <c r="AW31" s="9">
        <v>27</v>
      </c>
      <c r="AX31" s="9">
        <v>81</v>
      </c>
      <c r="AY31" s="9">
        <v>136</v>
      </c>
      <c r="AZ31" s="9">
        <v>27</v>
      </c>
      <c r="BA31" s="9">
        <v>81136.27</v>
      </c>
      <c r="BB31" s="9">
        <v>23</v>
      </c>
      <c r="BD31" s="29" t="s">
        <v>292</v>
      </c>
      <c r="BE31" s="29" t="s">
        <v>314</v>
      </c>
      <c r="BF31" s="29" t="s">
        <v>142</v>
      </c>
      <c r="BG31" s="29" t="s">
        <v>300</v>
      </c>
      <c r="BH31" s="29" t="s">
        <v>174</v>
      </c>
      <c r="BI31" s="29" t="s">
        <v>328</v>
      </c>
      <c r="BJ31" s="29" t="s">
        <v>168</v>
      </c>
      <c r="BK31" s="29" t="s">
        <v>306</v>
      </c>
      <c r="BL31" s="29" t="s">
        <v>422</v>
      </c>
      <c r="BM31" s="29" t="s">
        <v>312</v>
      </c>
      <c r="BN31" s="29" t="s">
        <v>165</v>
      </c>
      <c r="BP31" s="5" t="s">
        <v>292</v>
      </c>
      <c r="BQ31" s="5" t="s">
        <v>362</v>
      </c>
      <c r="BR31">
        <v>6</v>
      </c>
      <c r="BS31" s="5">
        <v>3</v>
      </c>
      <c r="BX31" s="5" t="s">
        <v>292</v>
      </c>
      <c r="BY31" s="5" t="s">
        <v>362</v>
      </c>
      <c r="BZ31" s="5">
        <v>81136.27</v>
      </c>
      <c r="CA31" s="5">
        <v>23</v>
      </c>
    </row>
    <row r="32" spans="1:79" x14ac:dyDescent="0.25">
      <c r="A32" s="30"/>
      <c r="C32" s="5" t="s">
        <v>363</v>
      </c>
      <c r="F32" s="9"/>
      <c r="G32" s="9">
        <v>26</v>
      </c>
      <c r="H32" s="9"/>
      <c r="I32" s="9"/>
      <c r="J32" s="9"/>
      <c r="K32" s="9"/>
      <c r="L32" s="9">
        <v>27</v>
      </c>
      <c r="M32" s="9"/>
      <c r="N32" s="9"/>
      <c r="O32" s="9"/>
      <c r="P32" s="9"/>
      <c r="Q32" s="9"/>
      <c r="R32" s="9"/>
      <c r="S32" s="9"/>
      <c r="T32" s="9"/>
      <c r="U32" s="9"/>
      <c r="V32" s="9">
        <v>29</v>
      </c>
      <c r="W32" s="9"/>
      <c r="X32" s="9"/>
      <c r="Y32" s="9"/>
      <c r="Z32" s="9"/>
      <c r="AA32" s="9"/>
      <c r="AB32" s="9"/>
      <c r="AC32" s="9"/>
      <c r="AD32" s="9"/>
      <c r="AE32" s="9"/>
      <c r="AF32" s="9">
        <v>28</v>
      </c>
      <c r="AG32" s="9"/>
      <c r="AH32" s="9"/>
      <c r="AI32" s="9"/>
      <c r="AJ32" s="9"/>
      <c r="AK32" s="9">
        <v>29</v>
      </c>
      <c r="AL32" s="9"/>
      <c r="AM32" s="9"/>
      <c r="AN32" s="9"/>
      <c r="AO32" s="9"/>
      <c r="AP32" s="9"/>
      <c r="AQ32" s="9"/>
      <c r="AR32" s="9"/>
      <c r="AS32" s="9">
        <v>26</v>
      </c>
      <c r="AT32" s="9">
        <v>27</v>
      </c>
      <c r="AU32" s="9">
        <v>29</v>
      </c>
      <c r="AV32" s="9">
        <v>28</v>
      </c>
      <c r="AW32" s="9">
        <v>29</v>
      </c>
      <c r="AX32" s="9">
        <v>84</v>
      </c>
      <c r="AY32" s="9">
        <v>139</v>
      </c>
      <c r="AZ32" s="9">
        <v>28</v>
      </c>
      <c r="BA32" s="9">
        <v>84139.28</v>
      </c>
      <c r="BB32" s="9">
        <v>8</v>
      </c>
      <c r="BQ32" s="5" t="s">
        <v>363</v>
      </c>
      <c r="BR32" s="5"/>
      <c r="BS32" s="5">
        <v>3</v>
      </c>
      <c r="BX32" s="5" t="s">
        <v>292</v>
      </c>
      <c r="BY32" s="5" t="s">
        <v>363</v>
      </c>
      <c r="BZ32" s="5">
        <v>84139.28</v>
      </c>
      <c r="CA32" s="5">
        <v>8</v>
      </c>
    </row>
    <row r="33" spans="1:79" ht="39" x14ac:dyDescent="0.25">
      <c r="A33" s="30" t="s">
        <v>315</v>
      </c>
      <c r="B33" s="61" t="s">
        <v>316</v>
      </c>
      <c r="C33" s="5" t="s">
        <v>364</v>
      </c>
      <c r="D33" s="9" t="s">
        <v>302</v>
      </c>
      <c r="E33" s="9" t="s">
        <v>128</v>
      </c>
      <c r="F33" s="9" t="s">
        <v>391</v>
      </c>
      <c r="G33" s="9">
        <v>23</v>
      </c>
      <c r="H33" s="9" t="s">
        <v>134</v>
      </c>
      <c r="I33" s="9" t="s">
        <v>318</v>
      </c>
      <c r="J33" s="9" t="s">
        <v>129</v>
      </c>
      <c r="K33" s="9" t="s">
        <v>168</v>
      </c>
      <c r="L33" s="9">
        <v>27</v>
      </c>
      <c r="M33" s="9" t="s">
        <v>132</v>
      </c>
      <c r="N33" s="9">
        <v>1</v>
      </c>
      <c r="O33" s="9">
        <v>105</v>
      </c>
      <c r="P33" s="9">
        <v>53</v>
      </c>
      <c r="Q33" s="9">
        <v>1105.53</v>
      </c>
      <c r="R33" s="9">
        <v>16</v>
      </c>
      <c r="S33" s="9" t="s">
        <v>304</v>
      </c>
      <c r="T33" s="9" t="s">
        <v>129</v>
      </c>
      <c r="U33" s="9" t="s">
        <v>244</v>
      </c>
      <c r="V33" s="9">
        <v>25</v>
      </c>
      <c r="W33" s="9" t="s">
        <v>134</v>
      </c>
      <c r="X33" s="9">
        <v>1</v>
      </c>
      <c r="Y33" s="9">
        <v>156</v>
      </c>
      <c r="Z33" s="9">
        <v>104</v>
      </c>
      <c r="AA33" s="9">
        <v>1157.04</v>
      </c>
      <c r="AB33" s="9">
        <v>19</v>
      </c>
      <c r="AC33" s="9" t="s">
        <v>328</v>
      </c>
      <c r="AD33" s="9" t="s">
        <v>128</v>
      </c>
      <c r="AE33" s="9" t="s">
        <v>405</v>
      </c>
      <c r="AF33" s="9">
        <v>26</v>
      </c>
      <c r="AG33" s="9" t="s">
        <v>134</v>
      </c>
      <c r="AH33" s="9" t="s">
        <v>296</v>
      </c>
      <c r="AI33" s="9" t="s">
        <v>129</v>
      </c>
      <c r="AJ33" s="9" t="s">
        <v>241</v>
      </c>
      <c r="AK33" s="9">
        <v>24</v>
      </c>
      <c r="AL33" s="9" t="s">
        <v>132</v>
      </c>
      <c r="AM33" s="9">
        <v>2</v>
      </c>
      <c r="AN33" s="9">
        <v>209</v>
      </c>
      <c r="AO33" s="9">
        <v>261</v>
      </c>
      <c r="AP33" s="9">
        <v>2209.261</v>
      </c>
      <c r="AQ33" s="9">
        <v>19</v>
      </c>
      <c r="AR33" s="9"/>
      <c r="AS33" s="9">
        <v>23</v>
      </c>
      <c r="AT33" s="9">
        <v>27</v>
      </c>
      <c r="AU33" s="9">
        <v>25</v>
      </c>
      <c r="AV33" s="9">
        <v>26</v>
      </c>
      <c r="AW33" s="9">
        <v>24</v>
      </c>
      <c r="AX33" s="9">
        <v>75</v>
      </c>
      <c r="AY33" s="9">
        <v>125</v>
      </c>
      <c r="AZ33" s="9">
        <v>25</v>
      </c>
      <c r="BA33" s="9">
        <v>75125.25</v>
      </c>
      <c r="BB33" s="9">
        <v>47</v>
      </c>
      <c r="BD33" s="29" t="s">
        <v>316</v>
      </c>
      <c r="BE33" s="29" t="s">
        <v>302</v>
      </c>
      <c r="BF33" s="29" t="s">
        <v>391</v>
      </c>
      <c r="BG33" s="29" t="s">
        <v>318</v>
      </c>
      <c r="BH33" s="29" t="s">
        <v>168</v>
      </c>
      <c r="BI33" s="29" t="s">
        <v>304</v>
      </c>
      <c r="BJ33" s="29" t="s">
        <v>244</v>
      </c>
      <c r="BK33" s="29" t="s">
        <v>328</v>
      </c>
      <c r="BL33" s="29" t="s">
        <v>405</v>
      </c>
      <c r="BM33" s="29" t="s">
        <v>296</v>
      </c>
      <c r="BN33" s="29" t="s">
        <v>241</v>
      </c>
      <c r="BP33" s="5" t="s">
        <v>316</v>
      </c>
      <c r="BQ33" s="5" t="s">
        <v>364</v>
      </c>
      <c r="BR33">
        <v>6</v>
      </c>
      <c r="BS33" s="5">
        <v>3</v>
      </c>
      <c r="BX33" s="5" t="s">
        <v>316</v>
      </c>
      <c r="BY33" s="5" t="s">
        <v>364</v>
      </c>
      <c r="BZ33" s="5">
        <v>75125.25</v>
      </c>
      <c r="CA33" s="5">
        <v>47</v>
      </c>
    </row>
    <row r="34" spans="1:79" x14ac:dyDescent="0.25">
      <c r="A34" s="30"/>
      <c r="C34" s="5" t="s">
        <v>365</v>
      </c>
      <c r="F34" s="9"/>
      <c r="G34" s="9">
        <v>26</v>
      </c>
      <c r="H34" s="9"/>
      <c r="I34" s="9"/>
      <c r="J34" s="9"/>
      <c r="K34" s="9"/>
      <c r="L34" s="9">
        <v>29</v>
      </c>
      <c r="M34" s="9"/>
      <c r="N34" s="9"/>
      <c r="O34" s="9"/>
      <c r="P34" s="9"/>
      <c r="Q34" s="9"/>
      <c r="R34" s="9"/>
      <c r="S34" s="9"/>
      <c r="T34" s="9"/>
      <c r="U34" s="9"/>
      <c r="V34" s="9">
        <v>26</v>
      </c>
      <c r="W34" s="9"/>
      <c r="X34" s="9"/>
      <c r="Y34" s="9"/>
      <c r="Z34" s="9"/>
      <c r="AA34" s="9"/>
      <c r="AB34" s="9"/>
      <c r="AC34" s="9"/>
      <c r="AD34" s="9"/>
      <c r="AE34" s="9"/>
      <c r="AF34" s="9">
        <v>28</v>
      </c>
      <c r="AG34" s="9"/>
      <c r="AH34" s="9"/>
      <c r="AI34" s="9"/>
      <c r="AJ34" s="9"/>
      <c r="AK34" s="9">
        <v>27</v>
      </c>
      <c r="AL34" s="9"/>
      <c r="AM34" s="9"/>
      <c r="AN34" s="9"/>
      <c r="AO34" s="9"/>
      <c r="AP34" s="9"/>
      <c r="AQ34" s="9"/>
      <c r="AR34" s="9"/>
      <c r="AS34" s="9">
        <v>26</v>
      </c>
      <c r="AT34" s="9">
        <v>29</v>
      </c>
      <c r="AU34" s="9">
        <v>26</v>
      </c>
      <c r="AV34" s="9">
        <v>28</v>
      </c>
      <c r="AW34" s="9">
        <v>27</v>
      </c>
      <c r="AX34" s="9">
        <v>81</v>
      </c>
      <c r="AY34" s="9">
        <v>136</v>
      </c>
      <c r="AZ34" s="9">
        <v>27</v>
      </c>
      <c r="BA34" s="9">
        <v>81136.27</v>
      </c>
      <c r="BB34" s="9">
        <v>23</v>
      </c>
      <c r="BQ34" s="5" t="s">
        <v>365</v>
      </c>
      <c r="BR34" s="5"/>
      <c r="BS34" s="5">
        <v>3</v>
      </c>
      <c r="BX34" s="5" t="s">
        <v>316</v>
      </c>
      <c r="BY34" s="5" t="s">
        <v>365</v>
      </c>
      <c r="BZ34" s="5">
        <v>81136.27</v>
      </c>
      <c r="CA34" s="5">
        <v>23</v>
      </c>
    </row>
    <row r="35" spans="1:79" ht="39" x14ac:dyDescent="0.25">
      <c r="A35" s="30" t="s">
        <v>319</v>
      </c>
      <c r="B35" s="61" t="s">
        <v>320</v>
      </c>
      <c r="C35" s="5" t="s">
        <v>366</v>
      </c>
      <c r="D35" s="9" t="s">
        <v>332</v>
      </c>
      <c r="E35" s="9" t="s">
        <v>129</v>
      </c>
      <c r="F35" s="9" t="s">
        <v>168</v>
      </c>
      <c r="G35" s="9">
        <v>29</v>
      </c>
      <c r="H35" s="9" t="s">
        <v>132</v>
      </c>
      <c r="I35" s="9" t="s">
        <v>296</v>
      </c>
      <c r="J35" s="9" t="s">
        <v>128</v>
      </c>
      <c r="K35" s="9" t="s">
        <v>393</v>
      </c>
      <c r="L35" s="9">
        <v>28</v>
      </c>
      <c r="M35" s="9" t="s">
        <v>132</v>
      </c>
      <c r="N35" s="9">
        <v>2</v>
      </c>
      <c r="O35" s="9">
        <v>115</v>
      </c>
      <c r="P35" s="9">
        <v>58</v>
      </c>
      <c r="Q35" s="9">
        <v>2115.58</v>
      </c>
      <c r="R35" s="9">
        <v>1</v>
      </c>
      <c r="S35" s="9" t="s">
        <v>298</v>
      </c>
      <c r="T35" s="9" t="s">
        <v>128</v>
      </c>
      <c r="U35" s="9" t="s">
        <v>145</v>
      </c>
      <c r="V35" s="9">
        <v>27</v>
      </c>
      <c r="W35" s="9" t="s">
        <v>134</v>
      </c>
      <c r="X35" s="9">
        <v>2</v>
      </c>
      <c r="Y35" s="9">
        <v>168</v>
      </c>
      <c r="Z35" s="9">
        <v>113</v>
      </c>
      <c r="AA35" s="9">
        <v>2169.13</v>
      </c>
      <c r="AB35" s="9">
        <v>6</v>
      </c>
      <c r="AC35" s="9" t="s">
        <v>324</v>
      </c>
      <c r="AD35" s="9" t="s">
        <v>129</v>
      </c>
      <c r="AE35" s="9" t="s">
        <v>391</v>
      </c>
      <c r="AF35" s="9">
        <v>27</v>
      </c>
      <c r="AG35" s="9" t="s">
        <v>132</v>
      </c>
      <c r="AH35" s="9" t="s">
        <v>302</v>
      </c>
      <c r="AI35" s="9" t="s">
        <v>128</v>
      </c>
      <c r="AJ35" s="9" t="s">
        <v>244</v>
      </c>
      <c r="AK35" s="9">
        <v>27</v>
      </c>
      <c r="AL35" s="9" t="s">
        <v>134</v>
      </c>
      <c r="AM35" s="9">
        <v>3</v>
      </c>
      <c r="AN35" s="9">
        <v>222</v>
      </c>
      <c r="AO35" s="9">
        <v>277</v>
      </c>
      <c r="AP35" s="9">
        <v>3222.277</v>
      </c>
      <c r="AQ35" s="9">
        <v>8</v>
      </c>
      <c r="AR35" s="9"/>
      <c r="AS35" s="9">
        <v>29</v>
      </c>
      <c r="AT35" s="9">
        <v>28</v>
      </c>
      <c r="AU35" s="9">
        <v>27</v>
      </c>
      <c r="AV35" s="9">
        <v>27</v>
      </c>
      <c r="AW35" s="9">
        <v>27</v>
      </c>
      <c r="AX35" s="9">
        <v>82</v>
      </c>
      <c r="AY35" s="9">
        <v>138</v>
      </c>
      <c r="AZ35" s="9">
        <v>27</v>
      </c>
      <c r="BA35" s="9">
        <v>82138.27</v>
      </c>
      <c r="BB35" s="9">
        <v>18</v>
      </c>
      <c r="BD35" s="29" t="s">
        <v>320</v>
      </c>
      <c r="BE35" s="29" t="s">
        <v>332</v>
      </c>
      <c r="BF35" s="29" t="s">
        <v>168</v>
      </c>
      <c r="BG35" s="29" t="s">
        <v>296</v>
      </c>
      <c r="BH35" s="29" t="s">
        <v>393</v>
      </c>
      <c r="BI35" s="29" t="s">
        <v>298</v>
      </c>
      <c r="BJ35" s="29" t="s">
        <v>145</v>
      </c>
      <c r="BK35" s="29" t="s">
        <v>324</v>
      </c>
      <c r="BL35" s="29" t="s">
        <v>391</v>
      </c>
      <c r="BM35" s="29" t="s">
        <v>302</v>
      </c>
      <c r="BN35" s="29" t="s">
        <v>244</v>
      </c>
      <c r="BP35" s="5" t="s">
        <v>320</v>
      </c>
      <c r="BQ35" s="5" t="s">
        <v>366</v>
      </c>
      <c r="BR35">
        <v>9</v>
      </c>
      <c r="BS35" s="5">
        <v>4.5</v>
      </c>
      <c r="BT35">
        <v>6</v>
      </c>
      <c r="BU35">
        <v>3</v>
      </c>
      <c r="BV35" t="s">
        <v>15</v>
      </c>
      <c r="BX35" s="5" t="s">
        <v>320</v>
      </c>
      <c r="BY35" s="5" t="s">
        <v>366</v>
      </c>
      <c r="BZ35" s="5">
        <v>82138.27</v>
      </c>
      <c r="CA35" s="5">
        <v>18</v>
      </c>
    </row>
    <row r="36" spans="1:79" x14ac:dyDescent="0.25">
      <c r="A36" s="30"/>
      <c r="C36" s="5" t="s">
        <v>367</v>
      </c>
      <c r="F36" s="9"/>
      <c r="G36" s="9">
        <v>29</v>
      </c>
      <c r="H36" s="9"/>
      <c r="I36" s="9"/>
      <c r="J36" s="9"/>
      <c r="K36" s="9"/>
      <c r="L36" s="9">
        <v>29</v>
      </c>
      <c r="M36" s="9"/>
      <c r="N36" s="9"/>
      <c r="O36" s="9"/>
      <c r="P36" s="9"/>
      <c r="Q36" s="9"/>
      <c r="R36" s="9"/>
      <c r="S36" s="9"/>
      <c r="T36" s="9"/>
      <c r="U36" s="9"/>
      <c r="V36" s="9">
        <v>26</v>
      </c>
      <c r="W36" s="9"/>
      <c r="X36" s="9"/>
      <c r="Y36" s="9"/>
      <c r="Z36" s="9"/>
      <c r="AA36" s="9"/>
      <c r="AB36" s="9"/>
      <c r="AC36" s="9"/>
      <c r="AD36" s="9"/>
      <c r="AE36" s="9"/>
      <c r="AF36" s="9">
        <v>27</v>
      </c>
      <c r="AG36" s="9"/>
      <c r="AH36" s="9"/>
      <c r="AI36" s="9"/>
      <c r="AJ36" s="9"/>
      <c r="AK36" s="9">
        <v>28</v>
      </c>
      <c r="AL36" s="9"/>
      <c r="AM36" s="9"/>
      <c r="AN36" s="9"/>
      <c r="AO36" s="9"/>
      <c r="AP36" s="9"/>
      <c r="AQ36" s="9"/>
      <c r="AR36" s="9"/>
      <c r="AS36" s="9">
        <v>29</v>
      </c>
      <c r="AT36" s="9">
        <v>29</v>
      </c>
      <c r="AU36" s="9">
        <v>26</v>
      </c>
      <c r="AV36" s="9">
        <v>27</v>
      </c>
      <c r="AW36" s="9">
        <v>28</v>
      </c>
      <c r="AX36" s="9">
        <v>84</v>
      </c>
      <c r="AY36" s="9">
        <v>139</v>
      </c>
      <c r="AZ36" s="9">
        <v>28</v>
      </c>
      <c r="BA36" s="9">
        <v>84139.28</v>
      </c>
      <c r="BB36" s="9">
        <v>8</v>
      </c>
      <c r="BQ36" s="5" t="s">
        <v>367</v>
      </c>
      <c r="BR36" s="5"/>
      <c r="BS36" s="5">
        <v>4.5</v>
      </c>
      <c r="BU36">
        <v>3</v>
      </c>
      <c r="BX36" s="5" t="s">
        <v>320</v>
      </c>
      <c r="BY36" s="5" t="s">
        <v>367</v>
      </c>
      <c r="BZ36" s="5">
        <v>84139.28</v>
      </c>
      <c r="CA36" s="5">
        <v>8</v>
      </c>
    </row>
    <row r="37" spans="1:79" ht="26.25" x14ac:dyDescent="0.25">
      <c r="A37" s="30" t="s">
        <v>317</v>
      </c>
      <c r="B37" s="61" t="s">
        <v>318</v>
      </c>
      <c r="C37" s="5" t="s">
        <v>368</v>
      </c>
      <c r="D37" s="9" t="s">
        <v>102</v>
      </c>
      <c r="E37" s="9" t="s">
        <v>129</v>
      </c>
      <c r="F37" s="9" t="s">
        <v>165</v>
      </c>
      <c r="G37" s="9">
        <v>28</v>
      </c>
      <c r="H37" s="9" t="s">
        <v>134</v>
      </c>
      <c r="I37" s="9" t="s">
        <v>392</v>
      </c>
      <c r="J37" s="9" t="s">
        <v>128</v>
      </c>
      <c r="K37" s="9" t="s">
        <v>168</v>
      </c>
      <c r="L37" s="9">
        <v>26</v>
      </c>
      <c r="M37" s="9" t="s">
        <v>134</v>
      </c>
      <c r="N37" s="9">
        <v>0</v>
      </c>
      <c r="O37" s="9">
        <v>112</v>
      </c>
      <c r="P37" s="9">
        <v>57</v>
      </c>
      <c r="Q37" s="9">
        <v>112.57</v>
      </c>
      <c r="R37" s="9">
        <v>18</v>
      </c>
      <c r="S37" s="9" t="s">
        <v>326</v>
      </c>
      <c r="T37" s="9" t="s">
        <v>128</v>
      </c>
      <c r="U37" s="9" t="s">
        <v>335</v>
      </c>
      <c r="V37" s="9">
        <v>26</v>
      </c>
      <c r="W37" s="9" t="s">
        <v>132</v>
      </c>
      <c r="X37" s="9">
        <v>1</v>
      </c>
      <c r="Y37" s="9">
        <v>166</v>
      </c>
      <c r="Z37" s="9">
        <v>111</v>
      </c>
      <c r="AA37" s="9">
        <v>1167.1099999999999</v>
      </c>
      <c r="AB37" s="9">
        <v>15</v>
      </c>
      <c r="AC37" s="9" t="s">
        <v>332</v>
      </c>
      <c r="AD37" s="9" t="s">
        <v>129</v>
      </c>
      <c r="AE37" s="9" t="s">
        <v>241</v>
      </c>
      <c r="AF37" s="9">
        <v>25</v>
      </c>
      <c r="AG37" s="9" t="s">
        <v>134</v>
      </c>
      <c r="AH37" s="9" t="s">
        <v>322</v>
      </c>
      <c r="AI37" s="9" t="s">
        <v>128</v>
      </c>
      <c r="AJ37" s="9" t="s">
        <v>390</v>
      </c>
      <c r="AK37" s="9">
        <v>27</v>
      </c>
      <c r="AL37" s="9" t="s">
        <v>134</v>
      </c>
      <c r="AM37" s="9">
        <v>1</v>
      </c>
      <c r="AN37" s="9">
        <v>216</v>
      </c>
      <c r="AO37" s="9">
        <v>270</v>
      </c>
      <c r="AP37" s="9">
        <v>1216.27</v>
      </c>
      <c r="AQ37" s="9">
        <v>22</v>
      </c>
      <c r="AR37" s="9"/>
      <c r="AS37" s="9">
        <v>28</v>
      </c>
      <c r="AT37" s="9">
        <v>26</v>
      </c>
      <c r="AU37" s="9">
        <v>26</v>
      </c>
      <c r="AV37" s="9">
        <v>25</v>
      </c>
      <c r="AW37" s="9">
        <v>27</v>
      </c>
      <c r="AX37" s="9">
        <v>79</v>
      </c>
      <c r="AY37" s="9">
        <v>132</v>
      </c>
      <c r="AZ37" s="9">
        <v>26</v>
      </c>
      <c r="BA37" s="9">
        <v>79132.259999999995</v>
      </c>
      <c r="BB37" s="9">
        <v>39</v>
      </c>
      <c r="BD37" s="29" t="s">
        <v>318</v>
      </c>
      <c r="BE37" s="29" t="s">
        <v>102</v>
      </c>
      <c r="BF37" s="29" t="s">
        <v>165</v>
      </c>
      <c r="BG37" s="29" t="s">
        <v>392</v>
      </c>
      <c r="BH37" s="29" t="s">
        <v>168</v>
      </c>
      <c r="BI37" s="29" t="s">
        <v>326</v>
      </c>
      <c r="BJ37" s="29" t="s">
        <v>335</v>
      </c>
      <c r="BK37" s="29" t="s">
        <v>332</v>
      </c>
      <c r="BL37" s="29" t="s">
        <v>241</v>
      </c>
      <c r="BM37" s="29" t="s">
        <v>322</v>
      </c>
      <c r="BN37" s="29" t="s">
        <v>390</v>
      </c>
      <c r="BP37" s="5" t="s">
        <v>318</v>
      </c>
      <c r="BQ37" s="5" t="s">
        <v>368</v>
      </c>
      <c r="BR37">
        <v>3</v>
      </c>
      <c r="BS37" s="5">
        <v>1.5</v>
      </c>
      <c r="BX37" s="5" t="s">
        <v>318</v>
      </c>
      <c r="BY37" s="5" t="s">
        <v>368</v>
      </c>
      <c r="BZ37" s="5">
        <v>79132.259999999995</v>
      </c>
      <c r="CA37" s="5">
        <v>39</v>
      </c>
    </row>
    <row r="38" spans="1:79" x14ac:dyDescent="0.25">
      <c r="A38" s="30"/>
      <c r="C38" s="5" t="s">
        <v>369</v>
      </c>
      <c r="F38" s="9"/>
      <c r="G38" s="9">
        <v>29</v>
      </c>
      <c r="H38" s="9"/>
      <c r="I38" s="9"/>
      <c r="J38" s="9"/>
      <c r="K38" s="9"/>
      <c r="L38" s="9">
        <v>29</v>
      </c>
      <c r="M38" s="9"/>
      <c r="N38" s="9"/>
      <c r="O38" s="9"/>
      <c r="P38" s="9"/>
      <c r="Q38" s="9"/>
      <c r="R38" s="9"/>
      <c r="S38" s="9"/>
      <c r="T38" s="9"/>
      <c r="U38" s="9"/>
      <c r="V38" s="9">
        <v>28</v>
      </c>
      <c r="W38" s="9"/>
      <c r="X38" s="9"/>
      <c r="Y38" s="9"/>
      <c r="Z38" s="9"/>
      <c r="AA38" s="9"/>
      <c r="AB38" s="9"/>
      <c r="AC38" s="9"/>
      <c r="AD38" s="9"/>
      <c r="AE38" s="9"/>
      <c r="AF38" s="9">
        <v>27</v>
      </c>
      <c r="AG38" s="9"/>
      <c r="AH38" s="9"/>
      <c r="AI38" s="9"/>
      <c r="AJ38" s="9"/>
      <c r="AK38" s="9">
        <v>25</v>
      </c>
      <c r="AL38" s="9"/>
      <c r="AM38" s="9"/>
      <c r="AN38" s="9"/>
      <c r="AO38" s="9"/>
      <c r="AP38" s="9"/>
      <c r="AQ38" s="9"/>
      <c r="AR38" s="9"/>
      <c r="AS38" s="9">
        <v>29</v>
      </c>
      <c r="AT38" s="9">
        <v>29</v>
      </c>
      <c r="AU38" s="9">
        <v>28</v>
      </c>
      <c r="AV38" s="9">
        <v>27</v>
      </c>
      <c r="AW38" s="9">
        <v>25</v>
      </c>
      <c r="AX38" s="9">
        <v>84</v>
      </c>
      <c r="AY38" s="9">
        <v>138</v>
      </c>
      <c r="AZ38" s="9">
        <v>28</v>
      </c>
      <c r="BA38" s="9">
        <v>84138.28</v>
      </c>
      <c r="BB38" s="9">
        <v>11</v>
      </c>
      <c r="BQ38" s="5" t="s">
        <v>369</v>
      </c>
      <c r="BR38" s="5"/>
      <c r="BS38" s="5">
        <v>1.5</v>
      </c>
      <c r="BX38" s="5" t="s">
        <v>318</v>
      </c>
      <c r="BY38" s="5" t="s">
        <v>369</v>
      </c>
      <c r="BZ38" s="5">
        <v>84138.28</v>
      </c>
      <c r="CA38" s="5">
        <v>11</v>
      </c>
    </row>
    <row r="39" spans="1:79" ht="39" x14ac:dyDescent="0.25">
      <c r="A39" s="30" t="s">
        <v>297</v>
      </c>
      <c r="B39" s="61" t="s">
        <v>298</v>
      </c>
      <c r="C39" s="5" t="s">
        <v>370</v>
      </c>
      <c r="D39" s="9" t="s">
        <v>322</v>
      </c>
      <c r="E39" s="9" t="s">
        <v>129</v>
      </c>
      <c r="F39" s="9" t="s">
        <v>174</v>
      </c>
      <c r="G39" s="9">
        <v>27</v>
      </c>
      <c r="H39" s="9" t="s">
        <v>132</v>
      </c>
      <c r="I39" s="9" t="s">
        <v>130</v>
      </c>
      <c r="J39" s="9"/>
      <c r="K39" s="9"/>
      <c r="L39" s="31">
        <v>27.75</v>
      </c>
      <c r="M39" s="9" t="s">
        <v>132</v>
      </c>
      <c r="N39" s="9">
        <v>2</v>
      </c>
      <c r="O39" s="9">
        <v>106.5</v>
      </c>
      <c r="P39" s="9">
        <v>53.75</v>
      </c>
      <c r="Q39" s="9">
        <v>2107.0374999999999</v>
      </c>
      <c r="R39" s="9">
        <v>8</v>
      </c>
      <c r="S39" s="9" t="s">
        <v>320</v>
      </c>
      <c r="T39" s="9" t="s">
        <v>129</v>
      </c>
      <c r="U39" s="9" t="s">
        <v>145</v>
      </c>
      <c r="V39" s="9">
        <v>27</v>
      </c>
      <c r="W39" s="9" t="s">
        <v>132</v>
      </c>
      <c r="X39" s="9">
        <v>3</v>
      </c>
      <c r="Y39" s="9">
        <v>161.5</v>
      </c>
      <c r="Z39" s="9">
        <v>108.5</v>
      </c>
      <c r="AA39" s="9">
        <v>3162.585</v>
      </c>
      <c r="AB39" s="9">
        <v>3</v>
      </c>
      <c r="AC39" s="9" t="s">
        <v>312</v>
      </c>
      <c r="AD39" s="9" t="s">
        <v>128</v>
      </c>
      <c r="AE39" s="9" t="s">
        <v>424</v>
      </c>
      <c r="AF39" s="9">
        <v>29</v>
      </c>
      <c r="AG39" s="9" t="s">
        <v>134</v>
      </c>
      <c r="AH39" s="9" t="s">
        <v>287</v>
      </c>
      <c r="AI39" s="9" t="s">
        <v>129</v>
      </c>
      <c r="AJ39" s="9" t="s">
        <v>391</v>
      </c>
      <c r="AK39" s="9">
        <v>28</v>
      </c>
      <c r="AL39" s="9" t="s">
        <v>132</v>
      </c>
      <c r="AM39" s="9">
        <v>4</v>
      </c>
      <c r="AN39" s="9">
        <v>218.5</v>
      </c>
      <c r="AO39" s="9">
        <v>272.5</v>
      </c>
      <c r="AP39" s="9">
        <v>4218.7725</v>
      </c>
      <c r="AQ39" s="9">
        <v>5</v>
      </c>
      <c r="AR39" s="9"/>
      <c r="AS39" s="9">
        <v>27</v>
      </c>
      <c r="AT39" s="9">
        <v>27.75</v>
      </c>
      <c r="AU39" s="9">
        <v>27</v>
      </c>
      <c r="AV39" s="9">
        <v>29</v>
      </c>
      <c r="AW39" s="9">
        <v>28</v>
      </c>
      <c r="AX39" s="9">
        <v>82.75</v>
      </c>
      <c r="AY39" s="9">
        <v>138.75</v>
      </c>
      <c r="AZ39" s="9">
        <v>27.75</v>
      </c>
      <c r="BA39" s="9">
        <v>82889.027499999997</v>
      </c>
      <c r="BB39" s="9">
        <v>16</v>
      </c>
      <c r="BD39" s="29" t="s">
        <v>298</v>
      </c>
      <c r="BE39" s="29" t="s">
        <v>322</v>
      </c>
      <c r="BF39" s="29" t="s">
        <v>174</v>
      </c>
      <c r="BG39" s="29" t="s">
        <v>130</v>
      </c>
      <c r="BH39" s="29">
        <v>0</v>
      </c>
      <c r="BI39" s="29" t="s">
        <v>320</v>
      </c>
      <c r="BJ39" s="29" t="s">
        <v>145</v>
      </c>
      <c r="BK39" s="29" t="s">
        <v>312</v>
      </c>
      <c r="BL39" s="29" t="s">
        <v>424</v>
      </c>
      <c r="BM39" s="29" t="s">
        <v>287</v>
      </c>
      <c r="BN39" s="29" t="s">
        <v>391</v>
      </c>
      <c r="BP39" s="5" t="s">
        <v>298</v>
      </c>
      <c r="BQ39" s="5" t="s">
        <v>370</v>
      </c>
      <c r="BR39">
        <v>12</v>
      </c>
      <c r="BS39" s="5">
        <v>6</v>
      </c>
      <c r="BT39">
        <v>9</v>
      </c>
      <c r="BU39">
        <v>4.5</v>
      </c>
      <c r="BV39" t="s">
        <v>16</v>
      </c>
      <c r="BX39" s="5" t="s">
        <v>298</v>
      </c>
      <c r="BY39" s="5" t="s">
        <v>370</v>
      </c>
      <c r="BZ39" s="5">
        <v>82889.027499999997</v>
      </c>
      <c r="CA39" s="5">
        <v>16</v>
      </c>
    </row>
    <row r="40" spans="1:79" x14ac:dyDescent="0.25">
      <c r="A40" s="30"/>
      <c r="C40" s="5" t="s">
        <v>371</v>
      </c>
      <c r="F40" s="9"/>
      <c r="G40" s="9">
        <v>25</v>
      </c>
      <c r="H40" s="9"/>
      <c r="I40" s="9"/>
      <c r="J40" s="9"/>
      <c r="K40" s="9"/>
      <c r="L40" s="31">
        <v>26.75</v>
      </c>
      <c r="M40" s="9"/>
      <c r="N40" s="9"/>
      <c r="O40" s="9"/>
      <c r="P40" s="9"/>
      <c r="Q40" s="9"/>
      <c r="R40" s="9"/>
      <c r="S40" s="9"/>
      <c r="T40" s="9"/>
      <c r="U40" s="9"/>
      <c r="V40" s="9">
        <v>28</v>
      </c>
      <c r="W40" s="9"/>
      <c r="X40" s="9"/>
      <c r="Y40" s="9"/>
      <c r="Z40" s="9"/>
      <c r="AA40" s="9"/>
      <c r="AB40" s="9"/>
      <c r="AC40" s="9"/>
      <c r="AD40" s="9"/>
      <c r="AE40" s="9"/>
      <c r="AF40" s="9">
        <v>28</v>
      </c>
      <c r="AG40" s="9"/>
      <c r="AH40" s="9"/>
      <c r="AI40" s="9"/>
      <c r="AJ40" s="9"/>
      <c r="AK40" s="9">
        <v>26</v>
      </c>
      <c r="AL40" s="9"/>
      <c r="AM40" s="9"/>
      <c r="AN40" s="9"/>
      <c r="AO40" s="9"/>
      <c r="AP40" s="9"/>
      <c r="AQ40" s="9"/>
      <c r="AR40" s="9"/>
      <c r="AS40" s="9">
        <v>25</v>
      </c>
      <c r="AT40" s="9">
        <v>26.75</v>
      </c>
      <c r="AU40" s="9">
        <v>28</v>
      </c>
      <c r="AV40" s="9">
        <v>28</v>
      </c>
      <c r="AW40" s="9">
        <v>26</v>
      </c>
      <c r="AX40" s="9">
        <v>80.75</v>
      </c>
      <c r="AY40" s="9">
        <v>133.75</v>
      </c>
      <c r="AZ40" s="9">
        <v>26.75</v>
      </c>
      <c r="BA40" s="9">
        <v>80884.017500000002</v>
      </c>
      <c r="BB40" s="9">
        <v>30</v>
      </c>
      <c r="BQ40" s="5" t="s">
        <v>371</v>
      </c>
      <c r="BR40" s="5"/>
      <c r="BS40" s="5">
        <v>6</v>
      </c>
      <c r="BU40">
        <v>4.5</v>
      </c>
      <c r="BX40" s="5" t="s">
        <v>298</v>
      </c>
      <c r="BY40" s="5" t="s">
        <v>371</v>
      </c>
      <c r="BZ40" s="5">
        <v>80884.017500000002</v>
      </c>
      <c r="CA40" s="5">
        <v>30</v>
      </c>
    </row>
    <row r="41" spans="1:79" ht="39" x14ac:dyDescent="0.25">
      <c r="A41" s="30" t="s">
        <v>293</v>
      </c>
      <c r="B41" s="61" t="s">
        <v>294</v>
      </c>
      <c r="C41" s="5" t="s">
        <v>372</v>
      </c>
      <c r="D41" s="9" t="s">
        <v>306</v>
      </c>
      <c r="E41" s="9" t="s">
        <v>129</v>
      </c>
      <c r="F41" s="9" t="s">
        <v>136</v>
      </c>
      <c r="G41" s="9">
        <v>27</v>
      </c>
      <c r="H41" s="9" t="s">
        <v>132</v>
      </c>
      <c r="I41" s="9" t="s">
        <v>102</v>
      </c>
      <c r="J41" s="9" t="s">
        <v>128</v>
      </c>
      <c r="K41" s="9" t="s">
        <v>176</v>
      </c>
      <c r="L41" s="9">
        <v>27</v>
      </c>
      <c r="M41" s="9" t="s">
        <v>132</v>
      </c>
      <c r="N41" s="9">
        <v>2</v>
      </c>
      <c r="O41" s="9">
        <v>108</v>
      </c>
      <c r="P41" s="9">
        <v>54</v>
      </c>
      <c r="Q41" s="9">
        <v>2108.54</v>
      </c>
      <c r="R41" s="9">
        <v>6</v>
      </c>
      <c r="S41" s="9" t="s">
        <v>312</v>
      </c>
      <c r="T41" s="9" t="s">
        <v>129</v>
      </c>
      <c r="U41" s="9" t="s">
        <v>391</v>
      </c>
      <c r="V41" s="9">
        <v>27</v>
      </c>
      <c r="W41" s="9" t="s">
        <v>132</v>
      </c>
      <c r="X41" s="9">
        <v>3</v>
      </c>
      <c r="Y41" s="9">
        <v>160</v>
      </c>
      <c r="Z41" s="9">
        <v>108</v>
      </c>
      <c r="AA41" s="9">
        <v>3161.08</v>
      </c>
      <c r="AB41" s="9">
        <v>4</v>
      </c>
      <c r="AC41" s="9" t="s">
        <v>287</v>
      </c>
      <c r="AD41" s="9" t="s">
        <v>128</v>
      </c>
      <c r="AE41" s="9" t="s">
        <v>174</v>
      </c>
      <c r="AF41" s="9">
        <v>28</v>
      </c>
      <c r="AG41" s="9" t="s">
        <v>134</v>
      </c>
      <c r="AH41" s="9" t="s">
        <v>324</v>
      </c>
      <c r="AI41" s="9" t="s">
        <v>129</v>
      </c>
      <c r="AJ41" s="9" t="s">
        <v>142</v>
      </c>
      <c r="AK41" s="9">
        <v>27</v>
      </c>
      <c r="AL41" s="9" t="s">
        <v>132</v>
      </c>
      <c r="AM41" s="9">
        <v>4</v>
      </c>
      <c r="AN41" s="9">
        <v>216</v>
      </c>
      <c r="AO41" s="9">
        <v>269</v>
      </c>
      <c r="AP41" s="9">
        <v>4216.2690000000002</v>
      </c>
      <c r="AQ41" s="9">
        <v>7</v>
      </c>
      <c r="AR41" s="9"/>
      <c r="AS41" s="9">
        <v>27</v>
      </c>
      <c r="AT41" s="9">
        <v>27</v>
      </c>
      <c r="AU41" s="9">
        <v>27</v>
      </c>
      <c r="AV41" s="9">
        <v>28</v>
      </c>
      <c r="AW41" s="9">
        <v>27</v>
      </c>
      <c r="AX41" s="9">
        <v>81</v>
      </c>
      <c r="AY41" s="9">
        <v>136</v>
      </c>
      <c r="AZ41" s="9">
        <v>27</v>
      </c>
      <c r="BA41" s="9">
        <v>81136.27</v>
      </c>
      <c r="BB41" s="9">
        <v>23</v>
      </c>
      <c r="BD41" s="29" t="s">
        <v>294</v>
      </c>
      <c r="BE41" s="29" t="s">
        <v>306</v>
      </c>
      <c r="BF41" s="29" t="s">
        <v>136</v>
      </c>
      <c r="BG41" s="29" t="s">
        <v>102</v>
      </c>
      <c r="BH41" s="29" t="s">
        <v>176</v>
      </c>
      <c r="BI41" s="29" t="s">
        <v>312</v>
      </c>
      <c r="BJ41" s="29" t="s">
        <v>391</v>
      </c>
      <c r="BK41" s="29" t="s">
        <v>287</v>
      </c>
      <c r="BL41" s="29" t="s">
        <v>174</v>
      </c>
      <c r="BM41" s="29" t="s">
        <v>324</v>
      </c>
      <c r="BN41" s="29" t="s">
        <v>142</v>
      </c>
      <c r="BP41" s="5" t="s">
        <v>294</v>
      </c>
      <c r="BQ41" s="5" t="s">
        <v>372</v>
      </c>
      <c r="BR41">
        <v>12</v>
      </c>
      <c r="BS41" s="5">
        <v>6</v>
      </c>
      <c r="BT41">
        <v>15</v>
      </c>
      <c r="BU41">
        <v>7.5</v>
      </c>
      <c r="BV41" t="s">
        <v>501</v>
      </c>
      <c r="BX41" s="5" t="s">
        <v>294</v>
      </c>
      <c r="BY41" s="5" t="s">
        <v>372</v>
      </c>
      <c r="BZ41" s="5">
        <v>81136.27</v>
      </c>
      <c r="CA41" s="5">
        <v>23</v>
      </c>
    </row>
    <row r="42" spans="1:79" x14ac:dyDescent="0.25">
      <c r="A42" s="30"/>
      <c r="C42" s="5" t="s">
        <v>373</v>
      </c>
      <c r="F42" s="9"/>
      <c r="G42" s="9">
        <v>27</v>
      </c>
      <c r="H42" s="9"/>
      <c r="I42" s="9"/>
      <c r="J42" s="9"/>
      <c r="K42" s="9"/>
      <c r="L42" s="9">
        <v>27</v>
      </c>
      <c r="M42" s="9"/>
      <c r="N42" s="9"/>
      <c r="O42" s="9"/>
      <c r="P42" s="9"/>
      <c r="Q42" s="9"/>
      <c r="R42" s="9"/>
      <c r="S42" s="9"/>
      <c r="T42" s="9"/>
      <c r="U42" s="9"/>
      <c r="V42" s="9">
        <v>25</v>
      </c>
      <c r="W42" s="9"/>
      <c r="X42" s="9"/>
      <c r="Y42" s="9"/>
      <c r="Z42" s="9"/>
      <c r="AA42" s="9"/>
      <c r="AB42" s="9"/>
      <c r="AC42" s="9"/>
      <c r="AD42" s="9"/>
      <c r="AE42" s="9"/>
      <c r="AF42" s="9">
        <v>27</v>
      </c>
      <c r="AG42" s="9"/>
      <c r="AH42" s="9"/>
      <c r="AI42" s="9"/>
      <c r="AJ42" s="9"/>
      <c r="AK42" s="9">
        <v>27</v>
      </c>
      <c r="AL42" s="9"/>
      <c r="AM42" s="9"/>
      <c r="AN42" s="9"/>
      <c r="AO42" s="9"/>
      <c r="AP42" s="9"/>
      <c r="AQ42" s="9"/>
      <c r="AR42" s="9"/>
      <c r="AS42" s="9">
        <v>27</v>
      </c>
      <c r="AT42" s="9">
        <v>27</v>
      </c>
      <c r="AU42" s="9">
        <v>25</v>
      </c>
      <c r="AV42" s="9">
        <v>27</v>
      </c>
      <c r="AW42" s="9">
        <v>27</v>
      </c>
      <c r="AX42" s="9">
        <v>81</v>
      </c>
      <c r="AY42" s="9">
        <v>133</v>
      </c>
      <c r="AZ42" s="9">
        <v>27</v>
      </c>
      <c r="BA42" s="9">
        <v>81133.27</v>
      </c>
      <c r="BB42" s="9">
        <v>28</v>
      </c>
      <c r="BQ42" s="5" t="s">
        <v>373</v>
      </c>
      <c r="BR42" s="5"/>
      <c r="BS42" s="5">
        <v>6</v>
      </c>
      <c r="BU42">
        <v>7.5</v>
      </c>
      <c r="BX42" s="5" t="s">
        <v>294</v>
      </c>
      <c r="BY42" s="5" t="s">
        <v>373</v>
      </c>
      <c r="BZ42" s="5">
        <v>81133.27</v>
      </c>
      <c r="CA42" s="5">
        <v>28</v>
      </c>
    </row>
    <row r="43" spans="1:79" ht="39" x14ac:dyDescent="0.25">
      <c r="A43" s="30" t="s">
        <v>299</v>
      </c>
      <c r="B43" s="61" t="s">
        <v>300</v>
      </c>
      <c r="C43" s="5" t="s">
        <v>374</v>
      </c>
      <c r="D43" s="9" t="s">
        <v>287</v>
      </c>
      <c r="E43" s="9" t="s">
        <v>128</v>
      </c>
      <c r="F43" s="9" t="s">
        <v>176</v>
      </c>
      <c r="G43" s="9">
        <v>25</v>
      </c>
      <c r="H43" s="9" t="s">
        <v>134</v>
      </c>
      <c r="I43" s="9" t="s">
        <v>292</v>
      </c>
      <c r="J43" s="9" t="s">
        <v>129</v>
      </c>
      <c r="K43" s="9" t="s">
        <v>174</v>
      </c>
      <c r="L43" s="9">
        <v>25</v>
      </c>
      <c r="M43" s="9" t="s">
        <v>132</v>
      </c>
      <c r="N43" s="9">
        <v>1</v>
      </c>
      <c r="O43" s="9">
        <v>101</v>
      </c>
      <c r="P43" s="9">
        <v>50</v>
      </c>
      <c r="Q43" s="9">
        <v>1101.5</v>
      </c>
      <c r="R43" s="9">
        <v>17</v>
      </c>
      <c r="S43" s="9" t="s">
        <v>306</v>
      </c>
      <c r="T43" s="9" t="s">
        <v>129</v>
      </c>
      <c r="U43" s="9" t="s">
        <v>142</v>
      </c>
      <c r="V43" s="9">
        <v>25</v>
      </c>
      <c r="W43" s="9" t="s">
        <v>134</v>
      </c>
      <c r="X43" s="9">
        <v>1</v>
      </c>
      <c r="Y43" s="9">
        <v>152</v>
      </c>
      <c r="Z43" s="9">
        <v>101</v>
      </c>
      <c r="AA43" s="9">
        <v>1153.01</v>
      </c>
      <c r="AB43" s="9">
        <v>22</v>
      </c>
      <c r="AC43" s="9" t="s">
        <v>308</v>
      </c>
      <c r="AD43" s="9" t="s">
        <v>128</v>
      </c>
      <c r="AE43" s="9" t="s">
        <v>244</v>
      </c>
      <c r="AF43" s="9">
        <v>26</v>
      </c>
      <c r="AG43" s="9" t="s">
        <v>132</v>
      </c>
      <c r="AH43" s="9" t="s">
        <v>314</v>
      </c>
      <c r="AI43" s="9" t="s">
        <v>129</v>
      </c>
      <c r="AJ43" s="9" t="s">
        <v>136</v>
      </c>
      <c r="AK43" s="9">
        <v>28</v>
      </c>
      <c r="AL43" s="9" t="s">
        <v>132</v>
      </c>
      <c r="AM43" s="9">
        <v>3</v>
      </c>
      <c r="AN43" s="9">
        <v>210</v>
      </c>
      <c r="AO43" s="9">
        <v>262</v>
      </c>
      <c r="AP43" s="9">
        <v>3210.2620000000002</v>
      </c>
      <c r="AQ43" s="9">
        <v>13</v>
      </c>
      <c r="AR43" s="9"/>
      <c r="AS43" s="9">
        <v>25</v>
      </c>
      <c r="AT43" s="9">
        <v>25</v>
      </c>
      <c r="AU43" s="9">
        <v>25</v>
      </c>
      <c r="AV43" s="9">
        <v>26</v>
      </c>
      <c r="AW43" s="9">
        <v>28</v>
      </c>
      <c r="AX43" s="9">
        <v>76</v>
      </c>
      <c r="AY43" s="9">
        <v>129</v>
      </c>
      <c r="AZ43" s="9">
        <v>25</v>
      </c>
      <c r="BA43" s="9">
        <v>76129.25</v>
      </c>
      <c r="BB43" s="9">
        <v>44</v>
      </c>
      <c r="BD43" s="29" t="s">
        <v>300</v>
      </c>
      <c r="BE43" s="29" t="s">
        <v>287</v>
      </c>
      <c r="BF43" s="29" t="s">
        <v>176</v>
      </c>
      <c r="BG43" s="29" t="s">
        <v>292</v>
      </c>
      <c r="BH43" s="29" t="s">
        <v>174</v>
      </c>
      <c r="BI43" s="29" t="s">
        <v>306</v>
      </c>
      <c r="BJ43" s="29" t="s">
        <v>142</v>
      </c>
      <c r="BK43" s="29" t="s">
        <v>308</v>
      </c>
      <c r="BL43" s="29" t="s">
        <v>244</v>
      </c>
      <c r="BM43" s="29" t="s">
        <v>314</v>
      </c>
      <c r="BN43" s="29" t="s">
        <v>136</v>
      </c>
      <c r="BP43" s="5" t="s">
        <v>300</v>
      </c>
      <c r="BQ43" s="5" t="s">
        <v>374</v>
      </c>
      <c r="BR43">
        <v>9</v>
      </c>
      <c r="BS43" s="5">
        <v>4.5</v>
      </c>
      <c r="BX43" s="5" t="s">
        <v>300</v>
      </c>
      <c r="BY43" s="5" t="s">
        <v>374</v>
      </c>
      <c r="BZ43" s="5">
        <v>76129.25</v>
      </c>
      <c r="CA43" s="5">
        <v>44</v>
      </c>
    </row>
    <row r="44" spans="1:79" x14ac:dyDescent="0.25">
      <c r="A44" s="30"/>
      <c r="C44" s="5" t="s">
        <v>375</v>
      </c>
      <c r="F44" s="9"/>
      <c r="G44" s="9">
        <v>23</v>
      </c>
      <c r="H44" s="9"/>
      <c r="I44" s="9"/>
      <c r="J44" s="9"/>
      <c r="K44" s="9"/>
      <c r="L44" s="9">
        <v>28</v>
      </c>
      <c r="M44" s="9"/>
      <c r="N44" s="9"/>
      <c r="O44" s="9"/>
      <c r="P44" s="9"/>
      <c r="Q44" s="9"/>
      <c r="R44" s="9"/>
      <c r="S44" s="9"/>
      <c r="T44" s="9"/>
      <c r="U44" s="9"/>
      <c r="V44" s="9">
        <v>26</v>
      </c>
      <c r="W44" s="9"/>
      <c r="X44" s="9"/>
      <c r="Y44" s="9"/>
      <c r="Z44" s="9"/>
      <c r="AA44" s="9"/>
      <c r="AB44" s="9"/>
      <c r="AC44" s="9"/>
      <c r="AD44" s="9"/>
      <c r="AE44" s="9"/>
      <c r="AF44" s="9">
        <v>27</v>
      </c>
      <c r="AG44" s="9"/>
      <c r="AH44" s="9"/>
      <c r="AI44" s="9"/>
      <c r="AJ44" s="9"/>
      <c r="AK44" s="9">
        <v>29</v>
      </c>
      <c r="AL44" s="9"/>
      <c r="AM44" s="9"/>
      <c r="AN44" s="9"/>
      <c r="AO44" s="9"/>
      <c r="AP44" s="9"/>
      <c r="AQ44" s="9"/>
      <c r="AR44" s="9"/>
      <c r="AS44" s="9">
        <v>23</v>
      </c>
      <c r="AT44" s="9">
        <v>28</v>
      </c>
      <c r="AU44" s="9">
        <v>26</v>
      </c>
      <c r="AV44" s="9">
        <v>27</v>
      </c>
      <c r="AW44" s="9">
        <v>29</v>
      </c>
      <c r="AX44" s="9">
        <v>81</v>
      </c>
      <c r="AY44" s="9">
        <v>133</v>
      </c>
      <c r="AZ44" s="9">
        <v>27</v>
      </c>
      <c r="BA44" s="9">
        <v>81133.27</v>
      </c>
      <c r="BB44" s="9">
        <v>28</v>
      </c>
      <c r="BQ44" s="5" t="s">
        <v>375</v>
      </c>
      <c r="BR44" s="5"/>
      <c r="BS44" s="5">
        <v>4.5</v>
      </c>
      <c r="BX44" s="5" t="s">
        <v>300</v>
      </c>
      <c r="BY44" s="5" t="s">
        <v>375</v>
      </c>
      <c r="BZ44" s="5">
        <v>81133.27</v>
      </c>
      <c r="CA44" s="5">
        <v>28</v>
      </c>
    </row>
    <row r="45" spans="1:79" ht="39" x14ac:dyDescent="0.25">
      <c r="A45" s="30" t="s">
        <v>295</v>
      </c>
      <c r="B45" s="61" t="s">
        <v>296</v>
      </c>
      <c r="C45" s="5" t="s">
        <v>376</v>
      </c>
      <c r="D45" s="9" t="s">
        <v>312</v>
      </c>
      <c r="E45" s="9" t="s">
        <v>128</v>
      </c>
      <c r="F45" s="9" t="s">
        <v>145</v>
      </c>
      <c r="G45" s="9">
        <v>26</v>
      </c>
      <c r="H45" s="9" t="s">
        <v>134</v>
      </c>
      <c r="I45" s="9" t="s">
        <v>320</v>
      </c>
      <c r="J45" s="9" t="s">
        <v>129</v>
      </c>
      <c r="K45" s="9" t="s">
        <v>393</v>
      </c>
      <c r="L45" s="9">
        <v>26</v>
      </c>
      <c r="M45" s="9" t="s">
        <v>134</v>
      </c>
      <c r="N45" s="9">
        <v>0</v>
      </c>
      <c r="O45" s="9">
        <v>105</v>
      </c>
      <c r="P45" s="9">
        <v>52</v>
      </c>
      <c r="Q45" s="9">
        <v>105.52</v>
      </c>
      <c r="R45" s="9">
        <v>23</v>
      </c>
      <c r="S45" s="9" t="s">
        <v>130</v>
      </c>
      <c r="T45" s="9"/>
      <c r="U45" s="9"/>
      <c r="V45" s="31">
        <v>25.75</v>
      </c>
      <c r="W45" s="9" t="s">
        <v>132</v>
      </c>
      <c r="X45" s="9">
        <v>1</v>
      </c>
      <c r="Y45" s="9">
        <v>156.25</v>
      </c>
      <c r="Z45" s="9">
        <v>103.75</v>
      </c>
      <c r="AA45" s="9">
        <v>1157.2874999999999</v>
      </c>
      <c r="AB45" s="9">
        <v>18</v>
      </c>
      <c r="AC45" s="9" t="s">
        <v>290</v>
      </c>
      <c r="AD45" s="9" t="s">
        <v>128</v>
      </c>
      <c r="AE45" s="9" t="s">
        <v>136</v>
      </c>
      <c r="AF45" s="9">
        <v>27</v>
      </c>
      <c r="AG45" s="9" t="s">
        <v>134</v>
      </c>
      <c r="AH45" s="9" t="s">
        <v>392</v>
      </c>
      <c r="AI45" s="9" t="s">
        <v>128</v>
      </c>
      <c r="AJ45" s="9" t="s">
        <v>241</v>
      </c>
      <c r="AK45" s="9">
        <v>24</v>
      </c>
      <c r="AL45" s="9" t="s">
        <v>134</v>
      </c>
      <c r="AM45" s="9">
        <v>1</v>
      </c>
      <c r="AN45" s="9">
        <v>206.25</v>
      </c>
      <c r="AO45" s="9">
        <v>256.25</v>
      </c>
      <c r="AP45" s="9">
        <v>1206.5062499999999</v>
      </c>
      <c r="AQ45" s="9">
        <v>23</v>
      </c>
      <c r="AR45" s="9"/>
      <c r="AS45" s="9">
        <v>26</v>
      </c>
      <c r="AT45" s="9">
        <v>26</v>
      </c>
      <c r="AU45" s="9">
        <v>25.75</v>
      </c>
      <c r="AV45" s="9">
        <v>27</v>
      </c>
      <c r="AW45" s="9">
        <v>24</v>
      </c>
      <c r="AX45" s="9">
        <v>77.75</v>
      </c>
      <c r="AY45" s="9">
        <v>128.75</v>
      </c>
      <c r="AZ45" s="9">
        <v>26</v>
      </c>
      <c r="BA45" s="9">
        <v>77879.009999999995</v>
      </c>
      <c r="BB45" s="9">
        <v>41</v>
      </c>
      <c r="BD45" s="29" t="s">
        <v>296</v>
      </c>
      <c r="BE45" s="29" t="s">
        <v>312</v>
      </c>
      <c r="BF45" s="29" t="s">
        <v>145</v>
      </c>
      <c r="BG45" s="29" t="s">
        <v>320</v>
      </c>
      <c r="BH45" s="29" t="s">
        <v>393</v>
      </c>
      <c r="BI45" s="29" t="s">
        <v>130</v>
      </c>
      <c r="BJ45" s="29">
        <v>0</v>
      </c>
      <c r="BK45" s="29" t="s">
        <v>290</v>
      </c>
      <c r="BL45" s="29" t="s">
        <v>136</v>
      </c>
      <c r="BM45" s="29" t="s">
        <v>392</v>
      </c>
      <c r="BN45" s="29" t="s">
        <v>241</v>
      </c>
      <c r="BP45" s="5" t="s">
        <v>296</v>
      </c>
      <c r="BQ45" s="5" t="s">
        <v>376</v>
      </c>
      <c r="BR45">
        <v>3</v>
      </c>
      <c r="BS45" s="5">
        <v>1.5</v>
      </c>
      <c r="BX45" s="5" t="s">
        <v>296</v>
      </c>
      <c r="BY45" s="5" t="s">
        <v>376</v>
      </c>
      <c r="BZ45" s="5">
        <v>77879.009999999995</v>
      </c>
      <c r="CA45" s="5">
        <v>41</v>
      </c>
    </row>
    <row r="46" spans="1:79" x14ac:dyDescent="0.25">
      <c r="A46" s="30"/>
      <c r="C46" s="5" t="s">
        <v>377</v>
      </c>
      <c r="F46" s="9"/>
      <c r="G46" s="9">
        <v>26</v>
      </c>
      <c r="H46" s="9"/>
      <c r="I46" s="9"/>
      <c r="J46" s="9"/>
      <c r="K46" s="9"/>
      <c r="L46" s="9">
        <v>27</v>
      </c>
      <c r="M46" s="9"/>
      <c r="N46" s="9"/>
      <c r="O46" s="9"/>
      <c r="P46" s="9"/>
      <c r="Q46" s="9"/>
      <c r="R46" s="9"/>
      <c r="S46" s="9"/>
      <c r="T46" s="9"/>
      <c r="U46" s="9"/>
      <c r="V46" s="31">
        <v>25.5</v>
      </c>
      <c r="W46" s="9"/>
      <c r="X46" s="9"/>
      <c r="Y46" s="9"/>
      <c r="Z46" s="9"/>
      <c r="AA46" s="9"/>
      <c r="AB46" s="9"/>
      <c r="AC46" s="9"/>
      <c r="AD46" s="9"/>
      <c r="AE46" s="9"/>
      <c r="AF46" s="9">
        <v>26</v>
      </c>
      <c r="AG46" s="9"/>
      <c r="AH46" s="9"/>
      <c r="AI46" s="9"/>
      <c r="AJ46" s="9"/>
      <c r="AK46" s="9">
        <v>23</v>
      </c>
      <c r="AL46" s="9"/>
      <c r="AM46" s="9"/>
      <c r="AN46" s="9"/>
      <c r="AO46" s="9"/>
      <c r="AP46" s="9"/>
      <c r="AQ46" s="9"/>
      <c r="AR46" s="9"/>
      <c r="AS46" s="9">
        <v>26</v>
      </c>
      <c r="AT46" s="9">
        <v>27</v>
      </c>
      <c r="AU46" s="9">
        <v>25.5</v>
      </c>
      <c r="AV46" s="9">
        <v>26</v>
      </c>
      <c r="AW46" s="9">
        <v>23</v>
      </c>
      <c r="AX46" s="9">
        <v>77.5</v>
      </c>
      <c r="AY46" s="9">
        <v>127.5</v>
      </c>
      <c r="AZ46" s="9">
        <v>26</v>
      </c>
      <c r="BA46" s="9">
        <v>77627.759999999995</v>
      </c>
      <c r="BB46" s="9">
        <v>42</v>
      </c>
      <c r="BQ46" s="5" t="s">
        <v>377</v>
      </c>
      <c r="BR46" s="5"/>
      <c r="BS46" s="5">
        <v>1.5</v>
      </c>
      <c r="BX46" s="5" t="s">
        <v>296</v>
      </c>
      <c r="BY46" s="5" t="s">
        <v>377</v>
      </c>
      <c r="BZ46" s="5">
        <v>77627.759999999995</v>
      </c>
      <c r="CA46" s="5">
        <v>42</v>
      </c>
    </row>
    <row r="47" spans="1:79" ht="39" x14ac:dyDescent="0.25">
      <c r="A47" s="30" t="s">
        <v>333</v>
      </c>
      <c r="B47" s="61" t="s">
        <v>334</v>
      </c>
      <c r="C47" s="5" t="s">
        <v>378</v>
      </c>
      <c r="D47" s="9" t="s">
        <v>310</v>
      </c>
      <c r="E47" s="9" t="s">
        <v>128</v>
      </c>
      <c r="F47" s="9" t="s">
        <v>140</v>
      </c>
      <c r="G47" s="9">
        <v>27</v>
      </c>
      <c r="H47" s="9" t="s">
        <v>134</v>
      </c>
      <c r="I47" s="9" t="s">
        <v>308</v>
      </c>
      <c r="J47" s="9" t="s">
        <v>129</v>
      </c>
      <c r="K47" s="9" t="s">
        <v>136</v>
      </c>
      <c r="L47" s="9">
        <v>28</v>
      </c>
      <c r="M47" s="9" t="s">
        <v>132</v>
      </c>
      <c r="N47" s="9">
        <v>1</v>
      </c>
      <c r="O47" s="9">
        <v>108</v>
      </c>
      <c r="P47" s="9">
        <v>54</v>
      </c>
      <c r="Q47" s="9">
        <v>1108.54</v>
      </c>
      <c r="R47" s="9">
        <v>13</v>
      </c>
      <c r="S47" s="9" t="s">
        <v>330</v>
      </c>
      <c r="T47" s="9" t="s">
        <v>128</v>
      </c>
      <c r="U47" s="9" t="s">
        <v>241</v>
      </c>
      <c r="V47" s="9">
        <v>28</v>
      </c>
      <c r="W47" s="9" t="s">
        <v>132</v>
      </c>
      <c r="X47" s="9">
        <v>2</v>
      </c>
      <c r="Y47" s="9">
        <v>162</v>
      </c>
      <c r="Z47" s="9">
        <v>108</v>
      </c>
      <c r="AA47" s="9">
        <v>2163.08</v>
      </c>
      <c r="AB47" s="9">
        <v>13</v>
      </c>
      <c r="AC47" s="9" t="s">
        <v>322</v>
      </c>
      <c r="AD47" s="9" t="s">
        <v>129</v>
      </c>
      <c r="AE47" s="9" t="s">
        <v>176</v>
      </c>
      <c r="AF47" s="9">
        <v>26</v>
      </c>
      <c r="AG47" s="9" t="s">
        <v>132</v>
      </c>
      <c r="AH47" s="9" t="s">
        <v>304</v>
      </c>
      <c r="AI47" s="9" t="s">
        <v>129</v>
      </c>
      <c r="AJ47" s="9" t="s">
        <v>423</v>
      </c>
      <c r="AK47" s="9">
        <v>28</v>
      </c>
      <c r="AL47" s="9" t="s">
        <v>134</v>
      </c>
      <c r="AM47" s="9">
        <v>3</v>
      </c>
      <c r="AN47" s="9">
        <v>214</v>
      </c>
      <c r="AO47" s="9">
        <v>267</v>
      </c>
      <c r="AP47" s="9">
        <v>3214.2669999999998</v>
      </c>
      <c r="AQ47" s="9">
        <v>12</v>
      </c>
      <c r="AR47" s="9"/>
      <c r="AS47" s="9">
        <v>27</v>
      </c>
      <c r="AT47" s="9">
        <v>28</v>
      </c>
      <c r="AU47" s="9">
        <v>28</v>
      </c>
      <c r="AV47" s="9">
        <v>26</v>
      </c>
      <c r="AW47" s="9">
        <v>28</v>
      </c>
      <c r="AX47" s="9">
        <v>83</v>
      </c>
      <c r="AY47" s="9">
        <v>137</v>
      </c>
      <c r="AZ47" s="9">
        <v>28</v>
      </c>
      <c r="BA47" s="9">
        <v>83137.279999999999</v>
      </c>
      <c r="BB47" s="9">
        <v>15</v>
      </c>
      <c r="BD47" s="29" t="s">
        <v>334</v>
      </c>
      <c r="BE47" s="29" t="s">
        <v>310</v>
      </c>
      <c r="BF47" s="29" t="s">
        <v>140</v>
      </c>
      <c r="BG47" s="29" t="s">
        <v>308</v>
      </c>
      <c r="BH47" s="29" t="s">
        <v>136</v>
      </c>
      <c r="BI47" s="29" t="s">
        <v>330</v>
      </c>
      <c r="BJ47" s="29" t="s">
        <v>241</v>
      </c>
      <c r="BK47" s="29" t="s">
        <v>322</v>
      </c>
      <c r="BL47" s="29" t="s">
        <v>176</v>
      </c>
      <c r="BM47" s="29" t="s">
        <v>304</v>
      </c>
      <c r="BN47" s="29" t="s">
        <v>423</v>
      </c>
      <c r="BP47" s="5" t="s">
        <v>334</v>
      </c>
      <c r="BQ47" s="5" t="s">
        <v>378</v>
      </c>
      <c r="BR47">
        <v>9</v>
      </c>
      <c r="BS47" s="5">
        <v>4.5</v>
      </c>
      <c r="BX47" s="5" t="s">
        <v>334</v>
      </c>
      <c r="BY47" s="5" t="s">
        <v>378</v>
      </c>
      <c r="BZ47" s="5">
        <v>83137.279999999999</v>
      </c>
      <c r="CA47" s="5">
        <v>15</v>
      </c>
    </row>
    <row r="48" spans="1:79" x14ac:dyDescent="0.25">
      <c r="A48" s="30"/>
      <c r="C48" s="5" t="s">
        <v>379</v>
      </c>
      <c r="F48" s="9"/>
      <c r="G48" s="9">
        <v>26</v>
      </c>
      <c r="H48" s="9"/>
      <c r="I48" s="9"/>
      <c r="J48" s="9"/>
      <c r="K48" s="9"/>
      <c r="L48" s="9">
        <v>27</v>
      </c>
      <c r="M48" s="9"/>
      <c r="N48" s="9"/>
      <c r="O48" s="9"/>
      <c r="P48" s="9"/>
      <c r="Q48" s="9"/>
      <c r="R48" s="9"/>
      <c r="S48" s="9"/>
      <c r="T48" s="9"/>
      <c r="U48" s="9"/>
      <c r="V48" s="9">
        <v>26</v>
      </c>
      <c r="W48" s="9"/>
      <c r="X48" s="9"/>
      <c r="Y48" s="9"/>
      <c r="Z48" s="9"/>
      <c r="AA48" s="9"/>
      <c r="AB48" s="9"/>
      <c r="AC48" s="9"/>
      <c r="AD48" s="9"/>
      <c r="AE48" s="9"/>
      <c r="AF48" s="9">
        <v>25</v>
      </c>
      <c r="AG48" s="9"/>
      <c r="AH48" s="9"/>
      <c r="AI48" s="9"/>
      <c r="AJ48" s="9"/>
      <c r="AK48" s="9">
        <v>26</v>
      </c>
      <c r="AL48" s="9"/>
      <c r="AM48" s="9"/>
      <c r="AN48" s="9"/>
      <c r="AO48" s="9"/>
      <c r="AP48" s="9"/>
      <c r="AQ48" s="9"/>
      <c r="AR48" s="9"/>
      <c r="AS48" s="9">
        <v>26</v>
      </c>
      <c r="AT48" s="9">
        <v>27</v>
      </c>
      <c r="AU48" s="9">
        <v>26</v>
      </c>
      <c r="AV48" s="9">
        <v>25</v>
      </c>
      <c r="AW48" s="9">
        <v>26</v>
      </c>
      <c r="AX48" s="9">
        <v>78</v>
      </c>
      <c r="AY48" s="9">
        <v>130</v>
      </c>
      <c r="AZ48" s="9">
        <v>26</v>
      </c>
      <c r="BA48" s="9">
        <v>78130.259999999995</v>
      </c>
      <c r="BB48" s="9">
        <v>40</v>
      </c>
      <c r="BQ48" s="5" t="s">
        <v>379</v>
      </c>
      <c r="BR48" s="5"/>
      <c r="BS48" s="5">
        <v>4.5</v>
      </c>
      <c r="BX48" s="5" t="s">
        <v>334</v>
      </c>
      <c r="BY48" s="5" t="s">
        <v>379</v>
      </c>
      <c r="BZ48" s="5">
        <v>78130.259999999995</v>
      </c>
      <c r="CA48" s="5">
        <v>40</v>
      </c>
    </row>
    <row r="49" spans="1:79" ht="39" x14ac:dyDescent="0.25">
      <c r="A49" s="30" t="s">
        <v>288</v>
      </c>
      <c r="B49" s="61" t="s">
        <v>102</v>
      </c>
      <c r="C49" s="5" t="s">
        <v>380</v>
      </c>
      <c r="D49" s="9" t="s">
        <v>318</v>
      </c>
      <c r="E49" s="9" t="s">
        <v>128</v>
      </c>
      <c r="F49" s="9" t="s">
        <v>165</v>
      </c>
      <c r="G49" s="9">
        <v>28.5</v>
      </c>
      <c r="H49" s="9" t="s">
        <v>132</v>
      </c>
      <c r="I49" s="9" t="s">
        <v>294</v>
      </c>
      <c r="J49" s="9" t="s">
        <v>129</v>
      </c>
      <c r="K49" s="9" t="s">
        <v>176</v>
      </c>
      <c r="L49" s="9">
        <v>26</v>
      </c>
      <c r="M49" s="9" t="s">
        <v>134</v>
      </c>
      <c r="N49" s="9">
        <v>1</v>
      </c>
      <c r="O49" s="9">
        <v>107</v>
      </c>
      <c r="P49" s="9">
        <v>54.5</v>
      </c>
      <c r="Q49" s="9">
        <v>1107.5450000000001</v>
      </c>
      <c r="R49" s="9">
        <v>15</v>
      </c>
      <c r="S49" s="9" t="s">
        <v>308</v>
      </c>
      <c r="T49" s="9" t="s">
        <v>129</v>
      </c>
      <c r="U49" s="9" t="s">
        <v>390</v>
      </c>
      <c r="V49" s="9">
        <v>28</v>
      </c>
      <c r="W49" s="9" t="s">
        <v>134</v>
      </c>
      <c r="X49" s="9">
        <v>1</v>
      </c>
      <c r="Y49" s="9">
        <v>163</v>
      </c>
      <c r="Z49" s="9">
        <v>110.5</v>
      </c>
      <c r="AA49" s="9">
        <v>1164.105</v>
      </c>
      <c r="AB49" s="9">
        <v>17</v>
      </c>
      <c r="AC49" s="9" t="s">
        <v>304</v>
      </c>
      <c r="AD49" s="9" t="s">
        <v>128</v>
      </c>
      <c r="AE49" s="9" t="s">
        <v>168</v>
      </c>
      <c r="AF49" s="9">
        <v>30</v>
      </c>
      <c r="AG49" s="9" t="s">
        <v>134</v>
      </c>
      <c r="AH49" s="9" t="s">
        <v>332</v>
      </c>
      <c r="AI49" s="9" t="s">
        <v>128</v>
      </c>
      <c r="AJ49" s="9" t="s">
        <v>173</v>
      </c>
      <c r="AK49" s="9">
        <v>27</v>
      </c>
      <c r="AL49" s="9" t="s">
        <v>132</v>
      </c>
      <c r="AM49" s="9">
        <v>2</v>
      </c>
      <c r="AN49" s="9">
        <v>220</v>
      </c>
      <c r="AO49" s="9">
        <v>274</v>
      </c>
      <c r="AP49" s="9">
        <v>2220.2739999999999</v>
      </c>
      <c r="AQ49" s="9">
        <v>17</v>
      </c>
      <c r="AR49" s="9"/>
      <c r="AS49" s="9">
        <v>28.5</v>
      </c>
      <c r="AT49" s="9">
        <v>26</v>
      </c>
      <c r="AU49" s="9">
        <v>28</v>
      </c>
      <c r="AV49" s="9">
        <v>30</v>
      </c>
      <c r="AW49" s="9">
        <v>27</v>
      </c>
      <c r="AX49" s="9">
        <v>83.5</v>
      </c>
      <c r="AY49" s="9">
        <v>139.5</v>
      </c>
      <c r="AZ49" s="9">
        <v>28</v>
      </c>
      <c r="BA49" s="9">
        <v>83639.78</v>
      </c>
      <c r="BB49" s="9">
        <v>12</v>
      </c>
      <c r="BD49" s="29" t="s">
        <v>102</v>
      </c>
      <c r="BE49" s="29" t="s">
        <v>318</v>
      </c>
      <c r="BF49" s="29" t="s">
        <v>165</v>
      </c>
      <c r="BG49" s="29" t="s">
        <v>294</v>
      </c>
      <c r="BH49" s="29" t="s">
        <v>176</v>
      </c>
      <c r="BI49" s="29" t="s">
        <v>308</v>
      </c>
      <c r="BJ49" s="29" t="s">
        <v>390</v>
      </c>
      <c r="BK49" s="29" t="s">
        <v>304</v>
      </c>
      <c r="BL49" s="29" t="s">
        <v>168</v>
      </c>
      <c r="BM49" s="29" t="s">
        <v>332</v>
      </c>
      <c r="BN49" s="29" t="s">
        <v>173</v>
      </c>
      <c r="BP49" s="5" t="s">
        <v>102</v>
      </c>
      <c r="BQ49" s="5" t="s">
        <v>380</v>
      </c>
      <c r="BR49">
        <v>6</v>
      </c>
      <c r="BS49" s="5">
        <v>3</v>
      </c>
      <c r="BX49" s="5" t="s">
        <v>102</v>
      </c>
      <c r="BY49" s="5" t="s">
        <v>380</v>
      </c>
      <c r="BZ49" s="5">
        <v>83639.78</v>
      </c>
      <c r="CA49" s="5">
        <v>12</v>
      </c>
    </row>
    <row r="50" spans="1:79" x14ac:dyDescent="0.25">
      <c r="A50" s="30"/>
      <c r="C50" s="5" t="s">
        <v>381</v>
      </c>
      <c r="F50" s="9"/>
      <c r="G50" s="9">
        <v>28.5</v>
      </c>
      <c r="H50" s="9"/>
      <c r="I50" s="9"/>
      <c r="J50" s="9"/>
      <c r="K50" s="9"/>
      <c r="L50" s="9">
        <v>24</v>
      </c>
      <c r="M50" s="9"/>
      <c r="N50" s="9"/>
      <c r="O50" s="9"/>
      <c r="P50" s="9"/>
      <c r="Q50" s="9"/>
      <c r="R50" s="9"/>
      <c r="S50" s="9"/>
      <c r="T50" s="9"/>
      <c r="U50" s="9"/>
      <c r="V50" s="9">
        <v>28</v>
      </c>
      <c r="W50" s="9"/>
      <c r="X50" s="9"/>
      <c r="Y50" s="9"/>
      <c r="Z50" s="9"/>
      <c r="AA50" s="9"/>
      <c r="AB50" s="9"/>
      <c r="AC50" s="9"/>
      <c r="AD50" s="9"/>
      <c r="AE50" s="9"/>
      <c r="AF50" s="9">
        <v>26</v>
      </c>
      <c r="AG50" s="9"/>
      <c r="AH50" s="9"/>
      <c r="AI50" s="9"/>
      <c r="AJ50" s="9"/>
      <c r="AK50" s="9">
        <v>28</v>
      </c>
      <c r="AL50" s="9"/>
      <c r="AM50" s="9"/>
      <c r="AN50" s="9"/>
      <c r="AO50" s="9"/>
      <c r="AP50" s="9"/>
      <c r="AQ50" s="9"/>
      <c r="AR50" s="9"/>
      <c r="AS50" s="9">
        <v>28.5</v>
      </c>
      <c r="AT50" s="9">
        <v>24</v>
      </c>
      <c r="AU50" s="9">
        <v>28</v>
      </c>
      <c r="AV50" s="9">
        <v>26</v>
      </c>
      <c r="AW50" s="9">
        <v>28</v>
      </c>
      <c r="AX50" s="9">
        <v>82</v>
      </c>
      <c r="AY50" s="9">
        <v>134.5</v>
      </c>
      <c r="AZ50" s="9">
        <v>28</v>
      </c>
      <c r="BA50" s="9">
        <v>82134.78</v>
      </c>
      <c r="BB50" s="9">
        <v>20</v>
      </c>
      <c r="BQ50" s="5" t="s">
        <v>381</v>
      </c>
      <c r="BR50" s="5"/>
      <c r="BS50" s="5">
        <v>3</v>
      </c>
      <c r="BX50" s="5" t="s">
        <v>102</v>
      </c>
      <c r="BY50" s="5" t="s">
        <v>381</v>
      </c>
      <c r="BZ50" s="5">
        <v>82134.78</v>
      </c>
      <c r="CA50" s="5">
        <v>20</v>
      </c>
    </row>
    <row r="51" spans="1:79" ht="39" x14ac:dyDescent="0.25">
      <c r="A51" s="30" t="s">
        <v>286</v>
      </c>
      <c r="B51" s="61" t="s">
        <v>287</v>
      </c>
      <c r="C51" s="5" t="s">
        <v>382</v>
      </c>
      <c r="D51" s="9" t="s">
        <v>300</v>
      </c>
      <c r="E51" s="9" t="s">
        <v>129</v>
      </c>
      <c r="F51" s="9" t="s">
        <v>176</v>
      </c>
      <c r="G51" s="9">
        <v>28</v>
      </c>
      <c r="H51" s="9" t="s">
        <v>132</v>
      </c>
      <c r="I51" s="9" t="s">
        <v>330</v>
      </c>
      <c r="J51" s="9" t="s">
        <v>128</v>
      </c>
      <c r="K51" s="9" t="s">
        <v>142</v>
      </c>
      <c r="L51" s="9">
        <v>30</v>
      </c>
      <c r="M51" s="9" t="s">
        <v>132</v>
      </c>
      <c r="N51" s="9">
        <v>2</v>
      </c>
      <c r="O51" s="9">
        <v>114</v>
      </c>
      <c r="P51" s="9">
        <v>57</v>
      </c>
      <c r="Q51" s="9">
        <v>2114.5700000000002</v>
      </c>
      <c r="R51" s="9">
        <v>2</v>
      </c>
      <c r="S51" s="9" t="s">
        <v>302</v>
      </c>
      <c r="T51" s="9" t="s">
        <v>128</v>
      </c>
      <c r="U51" s="9" t="s">
        <v>165</v>
      </c>
      <c r="V51" s="9">
        <v>30</v>
      </c>
      <c r="W51" s="9" t="s">
        <v>132</v>
      </c>
      <c r="X51" s="9">
        <v>3</v>
      </c>
      <c r="Y51" s="9">
        <v>173</v>
      </c>
      <c r="Z51" s="9">
        <v>116</v>
      </c>
      <c r="AA51" s="9">
        <v>3174.16</v>
      </c>
      <c r="AB51" s="9">
        <v>1</v>
      </c>
      <c r="AC51" s="9" t="s">
        <v>294</v>
      </c>
      <c r="AD51" s="9" t="s">
        <v>129</v>
      </c>
      <c r="AE51" s="9" t="s">
        <v>174</v>
      </c>
      <c r="AF51" s="9">
        <v>29</v>
      </c>
      <c r="AG51" s="9" t="s">
        <v>132</v>
      </c>
      <c r="AH51" s="9" t="s">
        <v>298</v>
      </c>
      <c r="AI51" s="9" t="s">
        <v>128</v>
      </c>
      <c r="AJ51" s="9" t="s">
        <v>391</v>
      </c>
      <c r="AK51" s="9">
        <v>27</v>
      </c>
      <c r="AL51" s="9" t="s">
        <v>134</v>
      </c>
      <c r="AM51" s="9">
        <v>4</v>
      </c>
      <c r="AN51" s="9">
        <v>229</v>
      </c>
      <c r="AO51" s="9">
        <v>286</v>
      </c>
      <c r="AP51" s="9">
        <v>4229.2860000000001</v>
      </c>
      <c r="AQ51" s="9">
        <v>1</v>
      </c>
      <c r="AR51" s="9"/>
      <c r="AS51" s="9">
        <v>28</v>
      </c>
      <c r="AT51" s="9">
        <v>30</v>
      </c>
      <c r="AU51" s="9">
        <v>30</v>
      </c>
      <c r="AV51" s="9">
        <v>29</v>
      </c>
      <c r="AW51" s="9">
        <v>27</v>
      </c>
      <c r="AX51" s="9">
        <v>87</v>
      </c>
      <c r="AY51" s="9">
        <v>144</v>
      </c>
      <c r="AZ51" s="9">
        <v>29</v>
      </c>
      <c r="BA51" s="9">
        <v>87144.29</v>
      </c>
      <c r="BB51" s="9">
        <v>1</v>
      </c>
      <c r="BD51" s="29" t="s">
        <v>287</v>
      </c>
      <c r="BE51" s="29" t="s">
        <v>300</v>
      </c>
      <c r="BF51" s="29" t="s">
        <v>176</v>
      </c>
      <c r="BG51" s="29" t="s">
        <v>330</v>
      </c>
      <c r="BH51" s="29" t="s">
        <v>142</v>
      </c>
      <c r="BI51" s="29" t="s">
        <v>302</v>
      </c>
      <c r="BJ51" s="29" t="s">
        <v>165</v>
      </c>
      <c r="BK51" s="29" t="s">
        <v>294</v>
      </c>
      <c r="BL51" s="29" t="s">
        <v>174</v>
      </c>
      <c r="BM51" s="29" t="s">
        <v>298</v>
      </c>
      <c r="BN51" s="29" t="s">
        <v>391</v>
      </c>
      <c r="BP51" s="5" t="s">
        <v>287</v>
      </c>
      <c r="BQ51" s="5" t="s">
        <v>382</v>
      </c>
      <c r="BR51">
        <v>12</v>
      </c>
      <c r="BS51" s="5">
        <v>6</v>
      </c>
      <c r="BT51">
        <v>20</v>
      </c>
      <c r="BU51">
        <v>10</v>
      </c>
      <c r="BV51" t="s">
        <v>500</v>
      </c>
      <c r="BX51" s="5" t="s">
        <v>287</v>
      </c>
      <c r="BY51" s="5" t="s">
        <v>382</v>
      </c>
      <c r="BZ51" s="5">
        <v>87144.29</v>
      </c>
      <c r="CA51" s="5">
        <v>1</v>
      </c>
    </row>
    <row r="52" spans="1:79" x14ac:dyDescent="0.25">
      <c r="A52" s="30"/>
      <c r="C52" s="5" t="s">
        <v>383</v>
      </c>
      <c r="F52" s="9"/>
      <c r="G52" s="9">
        <v>27</v>
      </c>
      <c r="H52" s="9"/>
      <c r="I52" s="9"/>
      <c r="J52" s="9"/>
      <c r="K52" s="9"/>
      <c r="L52" s="9">
        <v>29</v>
      </c>
      <c r="M52" s="9"/>
      <c r="N52" s="9"/>
      <c r="O52" s="9"/>
      <c r="P52" s="9"/>
      <c r="Q52" s="9"/>
      <c r="R52" s="9"/>
      <c r="S52" s="9"/>
      <c r="T52" s="9"/>
      <c r="U52" s="9"/>
      <c r="V52" s="9">
        <v>29</v>
      </c>
      <c r="W52" s="9"/>
      <c r="X52" s="9"/>
      <c r="Y52" s="9"/>
      <c r="Z52" s="9"/>
      <c r="AA52" s="9"/>
      <c r="AB52" s="9"/>
      <c r="AC52" s="9"/>
      <c r="AD52" s="9"/>
      <c r="AE52" s="9"/>
      <c r="AF52" s="9">
        <v>30</v>
      </c>
      <c r="AG52" s="9"/>
      <c r="AH52" s="9"/>
      <c r="AI52" s="9"/>
      <c r="AJ52" s="9"/>
      <c r="AK52" s="9">
        <v>27</v>
      </c>
      <c r="AL52" s="9"/>
      <c r="AM52" s="9"/>
      <c r="AN52" s="9"/>
      <c r="AO52" s="9"/>
      <c r="AP52" s="9"/>
      <c r="AQ52" s="9"/>
      <c r="AR52" s="9"/>
      <c r="AS52" s="9">
        <v>27</v>
      </c>
      <c r="AT52" s="9">
        <v>29</v>
      </c>
      <c r="AU52" s="9">
        <v>29</v>
      </c>
      <c r="AV52" s="9">
        <v>30</v>
      </c>
      <c r="AW52" s="9">
        <v>27</v>
      </c>
      <c r="AX52" s="9">
        <v>85</v>
      </c>
      <c r="AY52" s="9">
        <v>142</v>
      </c>
      <c r="AZ52" s="9">
        <v>29</v>
      </c>
      <c r="BA52" s="9">
        <v>85142.29</v>
      </c>
      <c r="BB52" s="9">
        <v>3</v>
      </c>
      <c r="BQ52" s="5" t="s">
        <v>383</v>
      </c>
      <c r="BR52" s="5"/>
      <c r="BS52" s="5">
        <v>6</v>
      </c>
      <c r="BU52">
        <v>10</v>
      </c>
      <c r="BX52" s="5" t="s">
        <v>287</v>
      </c>
      <c r="BY52" s="5" t="s">
        <v>383</v>
      </c>
      <c r="BZ52" s="5">
        <v>85142.29</v>
      </c>
      <c r="CA52" s="5">
        <v>3</v>
      </c>
    </row>
    <row r="53" spans="1:79" ht="26.25" x14ac:dyDescent="0.25">
      <c r="A53" s="30" t="s">
        <v>311</v>
      </c>
      <c r="B53" s="61" t="s">
        <v>312</v>
      </c>
      <c r="C53" s="5" t="s">
        <v>384</v>
      </c>
      <c r="D53" s="9" t="s">
        <v>296</v>
      </c>
      <c r="E53" s="9" t="s">
        <v>129</v>
      </c>
      <c r="F53" s="9" t="s">
        <v>145</v>
      </c>
      <c r="G53" s="9">
        <v>28</v>
      </c>
      <c r="H53" s="9" t="s">
        <v>132</v>
      </c>
      <c r="I53" s="9" t="s">
        <v>326</v>
      </c>
      <c r="J53" s="9" t="s">
        <v>128</v>
      </c>
      <c r="K53" s="9" t="s">
        <v>175</v>
      </c>
      <c r="L53" s="9">
        <v>27</v>
      </c>
      <c r="M53" s="9" t="s">
        <v>132</v>
      </c>
      <c r="N53" s="9">
        <v>2</v>
      </c>
      <c r="O53" s="9">
        <v>112</v>
      </c>
      <c r="P53" s="9">
        <v>56</v>
      </c>
      <c r="Q53" s="9">
        <v>2112.56</v>
      </c>
      <c r="R53" s="9">
        <v>3</v>
      </c>
      <c r="S53" s="9" t="s">
        <v>294</v>
      </c>
      <c r="T53" s="9" t="s">
        <v>128</v>
      </c>
      <c r="U53" s="9" t="s">
        <v>391</v>
      </c>
      <c r="V53" s="31">
        <v>28.25</v>
      </c>
      <c r="W53" s="9" t="s">
        <v>134</v>
      </c>
      <c r="X53" s="9">
        <v>2</v>
      </c>
      <c r="Y53" s="9">
        <v>169</v>
      </c>
      <c r="Z53" s="9">
        <v>113</v>
      </c>
      <c r="AA53" s="9">
        <v>2170.13</v>
      </c>
      <c r="AB53" s="9">
        <v>5</v>
      </c>
      <c r="AC53" s="9" t="s">
        <v>425</v>
      </c>
      <c r="AD53" s="9" t="s">
        <v>129</v>
      </c>
      <c r="AE53" s="9" t="s">
        <v>142</v>
      </c>
      <c r="AF53" s="9">
        <v>30</v>
      </c>
      <c r="AG53" s="9" t="s">
        <v>132</v>
      </c>
      <c r="AH53" s="9" t="s">
        <v>292</v>
      </c>
      <c r="AI53" s="9" t="s">
        <v>128</v>
      </c>
      <c r="AJ53" s="9" t="s">
        <v>165</v>
      </c>
      <c r="AK53" s="9">
        <v>28</v>
      </c>
      <c r="AL53" s="9" t="s">
        <v>132</v>
      </c>
      <c r="AM53" s="9">
        <v>4</v>
      </c>
      <c r="AN53" s="9">
        <v>228</v>
      </c>
      <c r="AO53" s="9">
        <v>285</v>
      </c>
      <c r="AP53" s="9">
        <v>4228.2849999999999</v>
      </c>
      <c r="AQ53" s="9">
        <v>2</v>
      </c>
      <c r="AR53" s="9"/>
      <c r="AS53" s="9">
        <v>28</v>
      </c>
      <c r="AT53" s="9">
        <v>27</v>
      </c>
      <c r="AU53" s="9">
        <v>28.25</v>
      </c>
      <c r="AV53" s="9">
        <v>30</v>
      </c>
      <c r="AW53" s="9">
        <v>28</v>
      </c>
      <c r="AX53" s="9">
        <v>84.25</v>
      </c>
      <c r="AY53" s="9">
        <v>141.25</v>
      </c>
      <c r="AZ53" s="9">
        <v>28</v>
      </c>
      <c r="BA53" s="9">
        <v>84391.53</v>
      </c>
      <c r="BB53" s="9">
        <v>7</v>
      </c>
      <c r="BD53" s="29" t="s">
        <v>312</v>
      </c>
      <c r="BE53" s="29" t="s">
        <v>296</v>
      </c>
      <c r="BF53" s="29" t="s">
        <v>145</v>
      </c>
      <c r="BG53" s="29" t="s">
        <v>326</v>
      </c>
      <c r="BH53" s="29" t="s">
        <v>175</v>
      </c>
      <c r="BI53" s="29" t="s">
        <v>294</v>
      </c>
      <c r="BJ53" s="29" t="s">
        <v>391</v>
      </c>
      <c r="BK53" s="29" t="s">
        <v>425</v>
      </c>
      <c r="BL53" s="29" t="s">
        <v>142</v>
      </c>
      <c r="BM53" s="29" t="s">
        <v>292</v>
      </c>
      <c r="BN53" s="29" t="s">
        <v>165</v>
      </c>
      <c r="BP53" s="5" t="s">
        <v>312</v>
      </c>
      <c r="BQ53" s="5" t="s">
        <v>384</v>
      </c>
      <c r="BR53">
        <v>12</v>
      </c>
      <c r="BS53" s="5">
        <v>6</v>
      </c>
      <c r="BT53">
        <v>6</v>
      </c>
      <c r="BU53">
        <v>3</v>
      </c>
      <c r="BV53" t="s">
        <v>15</v>
      </c>
      <c r="BX53" s="5" t="s">
        <v>312</v>
      </c>
      <c r="BY53" s="5" t="s">
        <v>384</v>
      </c>
      <c r="BZ53" s="5">
        <v>84391.53</v>
      </c>
      <c r="CA53" s="5">
        <v>7</v>
      </c>
    </row>
    <row r="54" spans="1:79" x14ac:dyDescent="0.25">
      <c r="A54" s="30"/>
      <c r="C54" s="5" t="s">
        <v>385</v>
      </c>
      <c r="F54" s="9"/>
      <c r="G54" s="9">
        <v>29</v>
      </c>
      <c r="H54" s="9"/>
      <c r="I54" s="9"/>
      <c r="J54" s="9"/>
      <c r="K54" s="9"/>
      <c r="L54" s="9">
        <v>28</v>
      </c>
      <c r="M54" s="9"/>
      <c r="N54" s="9"/>
      <c r="O54" s="9"/>
      <c r="P54" s="9"/>
      <c r="Q54" s="9"/>
      <c r="R54" s="9"/>
      <c r="S54" s="9"/>
      <c r="T54" s="9"/>
      <c r="U54" s="9"/>
      <c r="V54" s="31">
        <v>28.75</v>
      </c>
      <c r="W54" s="9"/>
      <c r="X54" s="9"/>
      <c r="Y54" s="9"/>
      <c r="Z54" s="9"/>
      <c r="AA54" s="9"/>
      <c r="AB54" s="9"/>
      <c r="AC54" s="9"/>
      <c r="AD54" s="9"/>
      <c r="AE54" s="9"/>
      <c r="AF54" s="9">
        <v>28</v>
      </c>
      <c r="AG54" s="9"/>
      <c r="AH54" s="9"/>
      <c r="AI54" s="9"/>
      <c r="AJ54" s="9"/>
      <c r="AK54" s="9">
        <v>30</v>
      </c>
      <c r="AL54" s="9"/>
      <c r="AM54" s="9"/>
      <c r="AN54" s="9"/>
      <c r="AO54" s="9"/>
      <c r="AP54" s="9"/>
      <c r="AQ54" s="9"/>
      <c r="AR54" s="9"/>
      <c r="AS54" s="9">
        <v>29</v>
      </c>
      <c r="AT54" s="9">
        <v>28</v>
      </c>
      <c r="AU54" s="9">
        <v>28.75</v>
      </c>
      <c r="AV54" s="9">
        <v>28</v>
      </c>
      <c r="AW54" s="9">
        <v>30</v>
      </c>
      <c r="AX54" s="9">
        <v>85.75</v>
      </c>
      <c r="AY54" s="9">
        <v>143.75</v>
      </c>
      <c r="AZ54" s="9">
        <v>28.75</v>
      </c>
      <c r="BA54" s="9">
        <v>85894.037500000006</v>
      </c>
      <c r="BB54" s="9">
        <v>2</v>
      </c>
      <c r="BQ54" s="5" t="s">
        <v>385</v>
      </c>
      <c r="BR54" s="5"/>
      <c r="BS54" s="5">
        <v>6</v>
      </c>
      <c r="BU54">
        <v>3</v>
      </c>
      <c r="BX54" s="5" t="s">
        <v>312</v>
      </c>
      <c r="BY54" s="5" t="s">
        <v>385</v>
      </c>
      <c r="BZ54" s="5">
        <v>85894.037500000006</v>
      </c>
      <c r="CA54" s="5">
        <v>2</v>
      </c>
    </row>
    <row r="55" spans="1:79" ht="26.25" x14ac:dyDescent="0.25">
      <c r="A55" s="30" t="s">
        <v>309</v>
      </c>
      <c r="B55" s="61" t="s">
        <v>310</v>
      </c>
      <c r="C55" s="5" t="s">
        <v>386</v>
      </c>
      <c r="D55" s="9" t="s">
        <v>334</v>
      </c>
      <c r="E55" s="9" t="s">
        <v>129</v>
      </c>
      <c r="F55" s="9" t="s">
        <v>140</v>
      </c>
      <c r="G55" s="9">
        <v>27</v>
      </c>
      <c r="H55" s="9" t="s">
        <v>132</v>
      </c>
      <c r="I55" s="9" t="s">
        <v>304</v>
      </c>
      <c r="J55" s="9" t="s">
        <v>128</v>
      </c>
      <c r="K55" s="9" t="s">
        <v>165</v>
      </c>
      <c r="L55" s="9">
        <v>30</v>
      </c>
      <c r="M55" s="9" t="s">
        <v>132</v>
      </c>
      <c r="N55" s="9">
        <v>2</v>
      </c>
      <c r="O55" s="9">
        <v>112</v>
      </c>
      <c r="P55" s="9">
        <v>55</v>
      </c>
      <c r="Q55" s="9">
        <v>2112.5500000000002</v>
      </c>
      <c r="R55" s="9">
        <v>4</v>
      </c>
      <c r="S55" s="9" t="s">
        <v>324</v>
      </c>
      <c r="T55" s="9" t="s">
        <v>128</v>
      </c>
      <c r="U55" s="9" t="s">
        <v>174</v>
      </c>
      <c r="V55" s="9">
        <v>26</v>
      </c>
      <c r="W55" s="9" t="s">
        <v>134</v>
      </c>
      <c r="X55" s="9">
        <v>2</v>
      </c>
      <c r="Y55" s="9">
        <v>163</v>
      </c>
      <c r="Z55" s="9">
        <v>108</v>
      </c>
      <c r="AA55" s="9">
        <v>2164.08</v>
      </c>
      <c r="AB55" s="9">
        <v>12</v>
      </c>
      <c r="AC55" s="9" t="s">
        <v>302</v>
      </c>
      <c r="AD55" s="9" t="s">
        <v>129</v>
      </c>
      <c r="AE55" s="9" t="s">
        <v>390</v>
      </c>
      <c r="AF55" s="9">
        <v>26</v>
      </c>
      <c r="AG55" s="9" t="s">
        <v>132</v>
      </c>
      <c r="AH55" s="9" t="s">
        <v>306</v>
      </c>
      <c r="AI55" s="9" t="s">
        <v>129</v>
      </c>
      <c r="AJ55" s="9" t="s">
        <v>165</v>
      </c>
      <c r="AK55" s="9">
        <v>28</v>
      </c>
      <c r="AL55" s="9" t="s">
        <v>134</v>
      </c>
      <c r="AM55" s="9">
        <v>3</v>
      </c>
      <c r="AN55" s="9">
        <v>215</v>
      </c>
      <c r="AO55" s="9">
        <v>270</v>
      </c>
      <c r="AP55" s="9">
        <v>3215.27</v>
      </c>
      <c r="AQ55" s="9">
        <v>9</v>
      </c>
      <c r="AR55" s="9"/>
      <c r="AS55" s="9">
        <v>27</v>
      </c>
      <c r="AT55" s="9">
        <v>30</v>
      </c>
      <c r="AU55" s="9">
        <v>26</v>
      </c>
      <c r="AV55" s="9">
        <v>26</v>
      </c>
      <c r="AW55" s="9">
        <v>28</v>
      </c>
      <c r="AX55" s="9">
        <v>81</v>
      </c>
      <c r="AY55" s="9">
        <v>137</v>
      </c>
      <c r="AZ55" s="9">
        <v>27</v>
      </c>
      <c r="BA55" s="9">
        <v>81137.27</v>
      </c>
      <c r="BB55" s="9">
        <v>22</v>
      </c>
      <c r="BD55" s="29" t="s">
        <v>310</v>
      </c>
      <c r="BE55" s="29" t="s">
        <v>334</v>
      </c>
      <c r="BF55" s="29" t="s">
        <v>140</v>
      </c>
      <c r="BG55" s="29" t="s">
        <v>304</v>
      </c>
      <c r="BH55" s="29" t="s">
        <v>165</v>
      </c>
      <c r="BI55" s="29" t="s">
        <v>324</v>
      </c>
      <c r="BJ55" s="29" t="s">
        <v>174</v>
      </c>
      <c r="BK55" s="29" t="s">
        <v>302</v>
      </c>
      <c r="BL55" s="29" t="s">
        <v>390</v>
      </c>
      <c r="BM55" s="29" t="s">
        <v>306</v>
      </c>
      <c r="BN55" s="29" t="s">
        <v>165</v>
      </c>
      <c r="BP55" s="5" t="s">
        <v>310</v>
      </c>
      <c r="BQ55" s="5" t="s">
        <v>386</v>
      </c>
      <c r="BR55">
        <v>9</v>
      </c>
      <c r="BS55" s="5">
        <v>4.5</v>
      </c>
      <c r="BX55" s="5" t="s">
        <v>310</v>
      </c>
      <c r="BY55" s="5" t="s">
        <v>386</v>
      </c>
      <c r="BZ55" s="5">
        <v>81137.27</v>
      </c>
      <c r="CA55" s="5">
        <v>22</v>
      </c>
    </row>
    <row r="56" spans="1:79" x14ac:dyDescent="0.25">
      <c r="A56" s="30"/>
      <c r="C56" s="5" t="s">
        <v>387</v>
      </c>
      <c r="F56" s="9"/>
      <c r="G56" s="9">
        <v>28</v>
      </c>
      <c r="H56" s="9"/>
      <c r="I56" s="9"/>
      <c r="J56" s="9"/>
      <c r="K56" s="9"/>
      <c r="L56" s="9">
        <v>27</v>
      </c>
      <c r="M56" s="9"/>
      <c r="N56" s="9"/>
      <c r="O56" s="9"/>
      <c r="P56" s="9"/>
      <c r="Q56" s="9"/>
      <c r="R56" s="9"/>
      <c r="S56" s="9"/>
      <c r="T56" s="9"/>
      <c r="U56" s="9"/>
      <c r="V56" s="9">
        <v>25</v>
      </c>
      <c r="W56" s="9"/>
      <c r="X56" s="9"/>
      <c r="Y56" s="9"/>
      <c r="Z56" s="9"/>
      <c r="AA56" s="9"/>
      <c r="AB56" s="9"/>
      <c r="AC56" s="9"/>
      <c r="AD56" s="9"/>
      <c r="AE56" s="9"/>
      <c r="AF56" s="9">
        <v>26</v>
      </c>
      <c r="AG56" s="9"/>
      <c r="AH56" s="9"/>
      <c r="AI56" s="9"/>
      <c r="AJ56" s="9"/>
      <c r="AK56" s="9">
        <v>27</v>
      </c>
      <c r="AL56" s="9"/>
      <c r="AM56" s="9"/>
      <c r="AN56" s="9"/>
      <c r="AO56" s="9"/>
      <c r="AP56" s="9"/>
      <c r="AQ56" s="9"/>
      <c r="AR56" s="9"/>
      <c r="AS56" s="9">
        <v>28</v>
      </c>
      <c r="AT56" s="9">
        <v>27</v>
      </c>
      <c r="AU56" s="9">
        <v>25</v>
      </c>
      <c r="AV56" s="9">
        <v>26</v>
      </c>
      <c r="AW56" s="9">
        <v>27</v>
      </c>
      <c r="AX56" s="9">
        <v>80</v>
      </c>
      <c r="AY56" s="9">
        <v>133</v>
      </c>
      <c r="AZ56" s="9">
        <v>27</v>
      </c>
      <c r="BA56" s="9">
        <v>80133.27</v>
      </c>
      <c r="BB56" s="9">
        <v>32</v>
      </c>
      <c r="BQ56" s="5" t="s">
        <v>387</v>
      </c>
      <c r="BR56" s="5"/>
      <c r="BS56" s="5">
        <v>4.5</v>
      </c>
      <c r="BX56" s="5" t="s">
        <v>310</v>
      </c>
      <c r="BY56" s="5" t="s">
        <v>387</v>
      </c>
      <c r="BZ56" s="5">
        <v>80133.27</v>
      </c>
      <c r="CA56" s="5">
        <v>32</v>
      </c>
    </row>
    <row r="57" spans="1:79" ht="26.25" x14ac:dyDescent="0.25">
      <c r="A57" s="30" t="s">
        <v>307</v>
      </c>
      <c r="B57" s="61" t="s">
        <v>308</v>
      </c>
      <c r="C57" s="5" t="s">
        <v>388</v>
      </c>
      <c r="D57" s="9" t="s">
        <v>130</v>
      </c>
      <c r="F57" s="9"/>
      <c r="G57" s="31">
        <v>26.3</v>
      </c>
      <c r="H57" s="9" t="s">
        <v>132</v>
      </c>
      <c r="I57" s="9" t="s">
        <v>334</v>
      </c>
      <c r="J57" s="9" t="s">
        <v>128</v>
      </c>
      <c r="K57" s="9" t="s">
        <v>136</v>
      </c>
      <c r="L57" s="9">
        <v>27</v>
      </c>
      <c r="M57" s="9" t="s">
        <v>134</v>
      </c>
      <c r="N57" s="9">
        <v>1</v>
      </c>
      <c r="O57" s="9">
        <v>108.3</v>
      </c>
      <c r="P57" s="9">
        <v>54</v>
      </c>
      <c r="Q57" s="9">
        <v>1108.8399999999999</v>
      </c>
      <c r="R57" s="9">
        <v>12</v>
      </c>
      <c r="S57" s="9" t="s">
        <v>102</v>
      </c>
      <c r="T57" s="9" t="s">
        <v>128</v>
      </c>
      <c r="U57" s="9" t="s">
        <v>390</v>
      </c>
      <c r="V57" s="9">
        <v>28</v>
      </c>
      <c r="W57" s="9" t="s">
        <v>132</v>
      </c>
      <c r="X57" s="9">
        <v>2</v>
      </c>
      <c r="Y57" s="9">
        <v>164.3</v>
      </c>
      <c r="Z57" s="9">
        <v>110</v>
      </c>
      <c r="AA57" s="9">
        <v>2165.4</v>
      </c>
      <c r="AB57" s="9">
        <v>10</v>
      </c>
      <c r="AC57" s="9" t="s">
        <v>300</v>
      </c>
      <c r="AD57" s="9" t="s">
        <v>129</v>
      </c>
      <c r="AE57" s="9" t="s">
        <v>244</v>
      </c>
      <c r="AF57" s="9">
        <v>24</v>
      </c>
      <c r="AG57" s="9" t="s">
        <v>134</v>
      </c>
      <c r="AH57" s="9" t="s">
        <v>130</v>
      </c>
      <c r="AI57" s="9"/>
      <c r="AJ57" s="9"/>
      <c r="AK57" s="9">
        <v>26.3</v>
      </c>
      <c r="AL57" s="9" t="s">
        <v>132</v>
      </c>
      <c r="AM57" s="9">
        <v>3</v>
      </c>
      <c r="AN57" s="9">
        <v>214.60000000000002</v>
      </c>
      <c r="AO57" s="9">
        <v>266.60000000000002</v>
      </c>
      <c r="AP57" s="9">
        <v>3214.8665999999998</v>
      </c>
      <c r="AQ57" s="9">
        <v>10</v>
      </c>
      <c r="AR57" s="9"/>
      <c r="AS57" s="9">
        <v>26.3</v>
      </c>
      <c r="AT57" s="9">
        <v>27</v>
      </c>
      <c r="AU57" s="9">
        <v>28</v>
      </c>
      <c r="AV57" s="9">
        <v>24</v>
      </c>
      <c r="AW57" s="9">
        <v>26.3</v>
      </c>
      <c r="AX57" s="9">
        <v>79.599999999999994</v>
      </c>
      <c r="AY57" s="9">
        <v>131.6</v>
      </c>
      <c r="AZ57" s="9">
        <v>26.3</v>
      </c>
      <c r="BA57" s="9">
        <v>79731.863000000012</v>
      </c>
      <c r="BB57" s="9">
        <v>37</v>
      </c>
      <c r="BD57" s="29" t="s">
        <v>308</v>
      </c>
      <c r="BE57" s="29" t="s">
        <v>130</v>
      </c>
      <c r="BF57" s="29">
        <v>0</v>
      </c>
      <c r="BG57" s="29" t="s">
        <v>334</v>
      </c>
      <c r="BH57" s="29" t="s">
        <v>136</v>
      </c>
      <c r="BI57" s="29" t="s">
        <v>102</v>
      </c>
      <c r="BJ57" s="29" t="s">
        <v>390</v>
      </c>
      <c r="BK57" s="29" t="s">
        <v>300</v>
      </c>
      <c r="BL57" s="29" t="s">
        <v>244</v>
      </c>
      <c r="BM57" s="29" t="s">
        <v>130</v>
      </c>
      <c r="BN57" s="29">
        <v>0</v>
      </c>
      <c r="BP57" s="5" t="s">
        <v>308</v>
      </c>
      <c r="BQ57" s="5" t="s">
        <v>388</v>
      </c>
      <c r="BR57">
        <v>9</v>
      </c>
      <c r="BS57" s="5">
        <v>4.5</v>
      </c>
      <c r="BX57" s="5" t="s">
        <v>308</v>
      </c>
      <c r="BY57" s="5" t="s">
        <v>388</v>
      </c>
      <c r="BZ57" s="5">
        <v>79731.863000000012</v>
      </c>
      <c r="CA57" s="5">
        <v>37</v>
      </c>
    </row>
    <row r="58" spans="1:79" x14ac:dyDescent="0.25">
      <c r="A58" s="30"/>
      <c r="C58" s="5" t="s">
        <v>389</v>
      </c>
      <c r="F58" s="9"/>
      <c r="G58" s="31">
        <v>27</v>
      </c>
      <c r="H58" s="9"/>
      <c r="I58" s="9"/>
      <c r="J58" s="9"/>
      <c r="K58" s="9"/>
      <c r="L58" s="9">
        <v>28</v>
      </c>
      <c r="M58" s="9"/>
      <c r="N58" s="9"/>
      <c r="O58" s="9"/>
      <c r="P58" s="9"/>
      <c r="Q58" s="9"/>
      <c r="R58" s="9"/>
      <c r="S58" s="9"/>
      <c r="T58" s="9"/>
      <c r="U58" s="9"/>
      <c r="V58" s="9">
        <v>28</v>
      </c>
      <c r="W58" s="9"/>
      <c r="X58" s="9"/>
      <c r="Y58" s="9"/>
      <c r="Z58" s="9"/>
      <c r="AA58" s="9"/>
      <c r="AB58" s="9"/>
      <c r="AC58" s="9"/>
      <c r="AD58" s="9"/>
      <c r="AE58" s="9"/>
      <c r="AF58" s="9">
        <v>25</v>
      </c>
      <c r="AG58" s="9"/>
      <c r="AH58" s="9"/>
      <c r="AI58" s="9"/>
      <c r="AJ58" s="9"/>
      <c r="AK58" s="9">
        <v>27</v>
      </c>
      <c r="AL58" s="9"/>
      <c r="AM58" s="9"/>
      <c r="AN58" s="9"/>
      <c r="AO58" s="9"/>
      <c r="AP58" s="9"/>
      <c r="AQ58" s="9"/>
      <c r="AR58" s="9"/>
      <c r="AS58" s="9">
        <v>27</v>
      </c>
      <c r="AT58" s="9">
        <v>28</v>
      </c>
      <c r="AU58" s="9">
        <v>28</v>
      </c>
      <c r="AV58" s="9">
        <v>25</v>
      </c>
      <c r="AW58" s="9">
        <v>27</v>
      </c>
      <c r="AX58" s="9">
        <v>82</v>
      </c>
      <c r="AY58" s="9">
        <v>135</v>
      </c>
      <c r="AZ58" s="9">
        <v>27</v>
      </c>
      <c r="BA58" s="9">
        <v>82135.27</v>
      </c>
      <c r="BB58" s="9">
        <v>19</v>
      </c>
      <c r="BQ58" s="5" t="s">
        <v>389</v>
      </c>
      <c r="BR58" s="5"/>
      <c r="BS58" s="5">
        <v>4.5</v>
      </c>
      <c r="BX58" s="5" t="s">
        <v>308</v>
      </c>
      <c r="BY58" s="5" t="s">
        <v>389</v>
      </c>
      <c r="BZ58" s="5">
        <v>82135.27</v>
      </c>
      <c r="CA58" s="5">
        <v>19</v>
      </c>
    </row>
    <row r="59" spans="1:79" x14ac:dyDescent="0.25">
      <c r="A59" s="30"/>
      <c r="C59" s="5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</row>
    <row r="60" spans="1:79" x14ac:dyDescent="0.25">
      <c r="A60" s="30"/>
      <c r="C60" s="5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</row>
    <row r="61" spans="1:79" x14ac:dyDescent="0.25">
      <c r="A61" s="30"/>
      <c r="C61" s="5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</row>
    <row r="62" spans="1:79" x14ac:dyDescent="0.25">
      <c r="A62" s="30"/>
      <c r="C62" s="5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</row>
    <row r="63" spans="1:79" x14ac:dyDescent="0.25">
      <c r="A63" s="30"/>
      <c r="C63" s="5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</row>
    <row r="64" spans="1:79" x14ac:dyDescent="0.25">
      <c r="A64" s="30"/>
      <c r="C64" s="5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</row>
    <row r="65" spans="1:54" x14ac:dyDescent="0.25">
      <c r="A65" s="30"/>
      <c r="C65" s="5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</row>
    <row r="66" spans="1:54" x14ac:dyDescent="0.25">
      <c r="A66" s="30"/>
      <c r="C66" s="5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</row>
    <row r="67" spans="1:54" x14ac:dyDescent="0.25">
      <c r="A67" s="30"/>
      <c r="C67" s="5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</row>
    <row r="68" spans="1:54" x14ac:dyDescent="0.25">
      <c r="A68" s="30"/>
      <c r="C68" s="5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</row>
    <row r="69" spans="1:54" x14ac:dyDescent="0.25">
      <c r="A69" s="30"/>
      <c r="C69" s="5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</row>
    <row r="70" spans="1:54" x14ac:dyDescent="0.25">
      <c r="A70" s="30"/>
      <c r="C70" s="5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</row>
    <row r="71" spans="1:54" x14ac:dyDescent="0.25">
      <c r="A71" s="30"/>
      <c r="C71" s="5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</row>
    <row r="72" spans="1:54" x14ac:dyDescent="0.25">
      <c r="A72" s="30"/>
      <c r="C72" s="5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</row>
    <row r="73" spans="1:54" x14ac:dyDescent="0.25">
      <c r="A73" s="30"/>
      <c r="C73" s="5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</row>
    <row r="74" spans="1:54" x14ac:dyDescent="0.25">
      <c r="A74" s="30"/>
      <c r="C74" s="5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</row>
    <row r="75" spans="1:54" x14ac:dyDescent="0.25">
      <c r="A75" s="30"/>
      <c r="C75" s="5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</row>
    <row r="76" spans="1:54" x14ac:dyDescent="0.25">
      <c r="A76" s="30"/>
      <c r="C76" s="5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</row>
    <row r="77" spans="1:54" x14ac:dyDescent="0.25">
      <c r="A77" s="30"/>
      <c r="C77" s="5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</row>
    <row r="78" spans="1:54" x14ac:dyDescent="0.25">
      <c r="A78" s="30"/>
      <c r="C78" s="5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</row>
    <row r="79" spans="1:54" x14ac:dyDescent="0.25">
      <c r="A79" s="30"/>
      <c r="C79" s="5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</row>
    <row r="80" spans="1:54" x14ac:dyDescent="0.25">
      <c r="A80" s="26"/>
      <c r="B80" s="55"/>
      <c r="C80" s="5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51</v>
      </c>
    </row>
    <row r="81" spans="1:54" x14ac:dyDescent="0.25">
      <c r="A81" s="26"/>
      <c r="B81" s="55"/>
      <c r="C81" s="5"/>
      <c r="F81" s="9"/>
      <c r="G81" s="9"/>
      <c r="H81" s="9"/>
      <c r="I81" s="9"/>
      <c r="J81" s="9"/>
      <c r="K81" s="9"/>
      <c r="L81" s="9"/>
      <c r="M81" s="9"/>
      <c r="N81" s="9">
        <v>0</v>
      </c>
      <c r="O81" s="9">
        <v>0</v>
      </c>
      <c r="P81" s="9">
        <v>0</v>
      </c>
      <c r="Q81" s="9">
        <v>0</v>
      </c>
      <c r="R81" s="9">
        <v>26</v>
      </c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51</v>
      </c>
    </row>
    <row r="82" spans="1:54" x14ac:dyDescent="0.25">
      <c r="A82" s="5"/>
      <c r="B82" s="55"/>
      <c r="C82" s="5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51</v>
      </c>
    </row>
  </sheetData>
  <sortState ref="A9:BG55">
    <sortCondition ref="B9:B55"/>
  </sortState>
  <mergeCells count="17">
    <mergeCell ref="D7:H7"/>
    <mergeCell ref="I7:M7"/>
    <mergeCell ref="R7:W7"/>
    <mergeCell ref="AB7:AG7"/>
    <mergeCell ref="AH7:AL7"/>
    <mergeCell ref="B1:C1"/>
    <mergeCell ref="B3:C3"/>
    <mergeCell ref="B4:C4"/>
    <mergeCell ref="AP4:AR4"/>
    <mergeCell ref="B5:C5"/>
    <mergeCell ref="AS7:BB7"/>
    <mergeCell ref="BD7:BN7"/>
    <mergeCell ref="BE8:BF8"/>
    <mergeCell ref="BG8:BH8"/>
    <mergeCell ref="BI8:BJ8"/>
    <mergeCell ref="BK8:BL8"/>
    <mergeCell ref="BM8:BN8"/>
  </mergeCells>
  <conditionalFormatting sqref="AQ7:AQ82">
    <cfRule type="cellIs" dxfId="50" priority="51" operator="lessThan">
      <formula>$AQ$5+1</formula>
    </cfRule>
  </conditionalFormatting>
  <conditionalFormatting sqref="AQ9">
    <cfRule type="cellIs" dxfId="49" priority="50" operator="lessThan">
      <formula>$AQ$5+1</formula>
    </cfRule>
  </conditionalFormatting>
  <conditionalFormatting sqref="AQ9">
    <cfRule type="cellIs" dxfId="48" priority="49" operator="lessThan">
      <formula>$AQ$5+1</formula>
    </cfRule>
  </conditionalFormatting>
  <conditionalFormatting sqref="AQ11">
    <cfRule type="cellIs" dxfId="47" priority="48" operator="lessThan">
      <formula>$AQ$5+1</formula>
    </cfRule>
  </conditionalFormatting>
  <conditionalFormatting sqref="AQ11">
    <cfRule type="cellIs" dxfId="46" priority="47" operator="lessThan">
      <formula>$AQ$5+1</formula>
    </cfRule>
  </conditionalFormatting>
  <conditionalFormatting sqref="AQ13">
    <cfRule type="cellIs" dxfId="45" priority="46" operator="lessThan">
      <formula>$AQ$5+1</formula>
    </cfRule>
  </conditionalFormatting>
  <conditionalFormatting sqref="AQ13">
    <cfRule type="cellIs" dxfId="44" priority="45" operator="lessThan">
      <formula>$AQ$5+1</formula>
    </cfRule>
  </conditionalFormatting>
  <conditionalFormatting sqref="AQ15">
    <cfRule type="cellIs" dxfId="43" priority="44" operator="lessThan">
      <formula>$AQ$5+1</formula>
    </cfRule>
  </conditionalFormatting>
  <conditionalFormatting sqref="AQ15">
    <cfRule type="cellIs" dxfId="42" priority="43" operator="lessThan">
      <formula>$AQ$5+1</formula>
    </cfRule>
  </conditionalFormatting>
  <conditionalFormatting sqref="AQ17">
    <cfRule type="cellIs" dxfId="41" priority="42" operator="lessThan">
      <formula>$AQ$5+1</formula>
    </cfRule>
  </conditionalFormatting>
  <conditionalFormatting sqref="AQ17">
    <cfRule type="cellIs" dxfId="40" priority="41" operator="lessThan">
      <formula>$AQ$5+1</formula>
    </cfRule>
  </conditionalFormatting>
  <conditionalFormatting sqref="AQ19">
    <cfRule type="cellIs" dxfId="39" priority="40" operator="lessThan">
      <formula>$AQ$5+1</formula>
    </cfRule>
  </conditionalFormatting>
  <conditionalFormatting sqref="AQ19">
    <cfRule type="cellIs" dxfId="38" priority="39" operator="lessThan">
      <formula>$AQ$5+1</formula>
    </cfRule>
  </conditionalFormatting>
  <conditionalFormatting sqref="AQ21">
    <cfRule type="cellIs" dxfId="37" priority="38" operator="lessThan">
      <formula>$AQ$5+1</formula>
    </cfRule>
  </conditionalFormatting>
  <conditionalFormatting sqref="AQ21">
    <cfRule type="cellIs" dxfId="36" priority="37" operator="lessThan">
      <formula>$AQ$5+1</formula>
    </cfRule>
  </conditionalFormatting>
  <conditionalFormatting sqref="AQ23">
    <cfRule type="cellIs" dxfId="35" priority="36" operator="lessThan">
      <formula>$AQ$5+1</formula>
    </cfRule>
  </conditionalFormatting>
  <conditionalFormatting sqref="AQ23">
    <cfRule type="cellIs" dxfId="34" priority="35" operator="lessThan">
      <formula>$AQ$5+1</formula>
    </cfRule>
  </conditionalFormatting>
  <conditionalFormatting sqref="AQ25">
    <cfRule type="cellIs" dxfId="33" priority="34" operator="lessThan">
      <formula>$AQ$5+1</formula>
    </cfRule>
  </conditionalFormatting>
  <conditionalFormatting sqref="AQ25">
    <cfRule type="cellIs" dxfId="32" priority="33" operator="lessThan">
      <formula>$AQ$5+1</formula>
    </cfRule>
  </conditionalFormatting>
  <conditionalFormatting sqref="AQ27">
    <cfRule type="cellIs" dxfId="31" priority="32" operator="lessThan">
      <formula>$AQ$5+1</formula>
    </cfRule>
  </conditionalFormatting>
  <conditionalFormatting sqref="AQ27">
    <cfRule type="cellIs" dxfId="30" priority="31" operator="lessThan">
      <formula>$AQ$5+1</formula>
    </cfRule>
  </conditionalFormatting>
  <conditionalFormatting sqref="AQ29">
    <cfRule type="cellIs" dxfId="29" priority="30" operator="lessThan">
      <formula>$AQ$5+1</formula>
    </cfRule>
  </conditionalFormatting>
  <conditionalFormatting sqref="AQ29">
    <cfRule type="cellIs" dxfId="28" priority="29" operator="lessThan">
      <formula>$AQ$5+1</formula>
    </cfRule>
  </conditionalFormatting>
  <conditionalFormatting sqref="AQ31">
    <cfRule type="cellIs" dxfId="27" priority="28" operator="lessThan">
      <formula>$AQ$5+1</formula>
    </cfRule>
  </conditionalFormatting>
  <conditionalFormatting sqref="AQ31">
    <cfRule type="cellIs" dxfId="26" priority="27" operator="lessThan">
      <formula>$AQ$5+1</formula>
    </cfRule>
  </conditionalFormatting>
  <conditionalFormatting sqref="AQ33">
    <cfRule type="cellIs" dxfId="25" priority="26" operator="lessThan">
      <formula>$AQ$5+1</formula>
    </cfRule>
  </conditionalFormatting>
  <conditionalFormatting sqref="AQ33">
    <cfRule type="cellIs" dxfId="24" priority="25" operator="lessThan">
      <formula>$AQ$5+1</formula>
    </cfRule>
  </conditionalFormatting>
  <conditionalFormatting sqref="AQ35">
    <cfRule type="cellIs" dxfId="23" priority="24" operator="lessThan">
      <formula>$AQ$5+1</formula>
    </cfRule>
  </conditionalFormatting>
  <conditionalFormatting sqref="AQ35">
    <cfRule type="cellIs" dxfId="22" priority="23" operator="lessThan">
      <formula>$AQ$5+1</formula>
    </cfRule>
  </conditionalFormatting>
  <conditionalFormatting sqref="AQ37">
    <cfRule type="cellIs" dxfId="21" priority="22" operator="lessThan">
      <formula>$AQ$5+1</formula>
    </cfRule>
  </conditionalFormatting>
  <conditionalFormatting sqref="AQ37">
    <cfRule type="cellIs" dxfId="20" priority="21" operator="lessThan">
      <formula>$AQ$5+1</formula>
    </cfRule>
  </conditionalFormatting>
  <conditionalFormatting sqref="AQ39">
    <cfRule type="cellIs" dxfId="19" priority="20" operator="lessThan">
      <formula>$AQ$5+1</formula>
    </cfRule>
  </conditionalFormatting>
  <conditionalFormatting sqref="AQ39">
    <cfRule type="cellIs" dxfId="18" priority="19" operator="lessThan">
      <formula>$AQ$5+1</formula>
    </cfRule>
  </conditionalFormatting>
  <conditionalFormatting sqref="AQ41">
    <cfRule type="cellIs" dxfId="17" priority="18" operator="lessThan">
      <formula>$AQ$5+1</formula>
    </cfRule>
  </conditionalFormatting>
  <conditionalFormatting sqref="AQ41">
    <cfRule type="cellIs" dxfId="16" priority="17" operator="lessThan">
      <formula>$AQ$5+1</formula>
    </cfRule>
  </conditionalFormatting>
  <conditionalFormatting sqref="AQ43">
    <cfRule type="cellIs" dxfId="15" priority="16" operator="lessThan">
      <formula>$AQ$5+1</formula>
    </cfRule>
  </conditionalFormatting>
  <conditionalFormatting sqref="AQ43">
    <cfRule type="cellIs" dxfId="14" priority="15" operator="lessThan">
      <formula>$AQ$5+1</formula>
    </cfRule>
  </conditionalFormatting>
  <conditionalFormatting sqref="AQ45">
    <cfRule type="cellIs" dxfId="13" priority="14" operator="lessThan">
      <formula>$AQ$5+1</formula>
    </cfRule>
  </conditionalFormatting>
  <conditionalFormatting sqref="AQ45">
    <cfRule type="cellIs" dxfId="12" priority="13" operator="lessThan">
      <formula>$AQ$5+1</formula>
    </cfRule>
  </conditionalFormatting>
  <conditionalFormatting sqref="AQ47">
    <cfRule type="cellIs" dxfId="11" priority="12" operator="lessThan">
      <formula>$AQ$5+1</formula>
    </cfRule>
  </conditionalFormatting>
  <conditionalFormatting sqref="AQ47">
    <cfRule type="cellIs" dxfId="10" priority="11" operator="lessThan">
      <formula>$AQ$5+1</formula>
    </cfRule>
  </conditionalFormatting>
  <conditionalFormatting sqref="AQ49">
    <cfRule type="cellIs" dxfId="9" priority="10" operator="lessThan">
      <formula>$AQ$5+1</formula>
    </cfRule>
  </conditionalFormatting>
  <conditionalFormatting sqref="AQ49">
    <cfRule type="cellIs" dxfId="8" priority="9" operator="lessThan">
      <formula>$AQ$5+1</formula>
    </cfRule>
  </conditionalFormatting>
  <conditionalFormatting sqref="AQ51">
    <cfRule type="cellIs" dxfId="7" priority="8" operator="lessThan">
      <formula>$AQ$5+1</formula>
    </cfRule>
  </conditionalFormatting>
  <conditionalFormatting sqref="AQ51">
    <cfRule type="cellIs" dxfId="6" priority="7" operator="lessThan">
      <formula>$AQ$5+1</formula>
    </cfRule>
  </conditionalFormatting>
  <conditionalFormatting sqref="AQ53">
    <cfRule type="cellIs" dxfId="5" priority="6" operator="lessThan">
      <formula>$AQ$5+1</formula>
    </cfRule>
  </conditionalFormatting>
  <conditionalFormatting sqref="AQ53">
    <cfRule type="cellIs" dxfId="4" priority="5" operator="lessThan">
      <formula>$AQ$5+1</formula>
    </cfRule>
  </conditionalFormatting>
  <conditionalFormatting sqref="AQ55">
    <cfRule type="cellIs" dxfId="3" priority="4" operator="lessThan">
      <formula>$AQ$5+1</formula>
    </cfRule>
  </conditionalFormatting>
  <conditionalFormatting sqref="AQ55">
    <cfRule type="cellIs" dxfId="2" priority="3" operator="lessThan">
      <formula>$AQ$5+1</formula>
    </cfRule>
  </conditionalFormatting>
  <conditionalFormatting sqref="AQ57">
    <cfRule type="cellIs" dxfId="1" priority="2" operator="lessThan">
      <formula>$AQ$5+1</formula>
    </cfRule>
  </conditionalFormatting>
  <conditionalFormatting sqref="AQ57">
    <cfRule type="cellIs" dxfId="0" priority="1" operator="lessThan">
      <formula>$AQ$5+1</formula>
    </cfRule>
  </conditionalFormatting>
  <pageMargins left="0.7" right="0.7" top="0.75" bottom="0.75" header="0.3" footer="0.3"/>
  <pageSetup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5" x14ac:dyDescent="0.25"/>
  <cols>
    <col min="1" max="1" width="14.140625" bestFit="1" customWidth="1"/>
  </cols>
  <sheetData/>
  <sortState ref="A1:B16">
    <sortCondition ref="B1:B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R1Pairing</vt:lpstr>
      <vt:lpstr>NJVLD</vt:lpstr>
      <vt:lpstr>OLD</vt:lpstr>
      <vt:lpstr>NIPDA</vt:lpstr>
      <vt:lpstr>OIPDA</vt:lpstr>
      <vt:lpstr>MAIN-NPDA</vt:lpstr>
      <vt:lpstr>JNPDA</vt:lpstr>
      <vt:lpstr>ONPDA</vt:lpstr>
      <vt:lpstr>Sheet1</vt:lpstr>
      <vt:lpstr>JNPDA!Print_Area</vt:lpstr>
      <vt:lpstr>'MAIN-NPDA'!Print_Area</vt:lpstr>
      <vt:lpstr>NIPDA!Print_Area</vt:lpstr>
      <vt:lpstr>NJVLD!Print_Area</vt:lpstr>
      <vt:lpstr>OIPDA!Print_Area</vt:lpstr>
      <vt:lpstr>OLD!Print_Area</vt:lpstr>
      <vt:lpstr>ONPDA!Print_Area</vt:lpstr>
      <vt:lpstr>Sheet1!Print_Area</vt:lpstr>
    </vt:vector>
  </TitlesOfParts>
  <Company>Seattle Pacific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cp:lastPrinted>2013-03-12T01:00:27Z</cp:lastPrinted>
  <dcterms:created xsi:type="dcterms:W3CDTF">2013-02-14T21:08:08Z</dcterms:created>
  <dcterms:modified xsi:type="dcterms:W3CDTF">2013-03-13T03:08:15Z</dcterms:modified>
</cp:coreProperties>
</file>